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1835" tabRatio="764"/>
  </bookViews>
  <sheets>
    <sheet name="Доходы субъект" sheetId="3" r:id="rId1"/>
  </sheets>
  <definedNames>
    <definedName name="_xlnm.Print_Area" localSheetId="0">'Доходы субъект'!$A$1:$I$37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I13" i="3"/>
  <c r="I14" i="3"/>
  <c r="F8" i="3"/>
  <c r="H12" i="3"/>
  <c r="H13" i="3"/>
  <c r="H14" i="3"/>
  <c r="G11" i="3"/>
  <c r="E8" i="3"/>
  <c r="D8" i="3"/>
  <c r="C13" i="3" l="1"/>
  <c r="D7" i="3" l="1"/>
  <c r="E7" i="3"/>
  <c r="F7" i="3"/>
  <c r="C8" i="3"/>
  <c r="C7" i="3" s="1"/>
  <c r="I12" i="3"/>
  <c r="G12" i="3"/>
  <c r="D16" i="3"/>
  <c r="E16" i="3"/>
  <c r="F16" i="3"/>
  <c r="D30" i="3"/>
  <c r="D29" i="3" s="1"/>
  <c r="E30" i="3"/>
  <c r="E29" i="3" s="1"/>
  <c r="F30" i="3"/>
  <c r="F29" i="3" s="1"/>
  <c r="C30" i="3"/>
  <c r="C29" i="3" s="1"/>
  <c r="C16" i="3"/>
  <c r="G35" i="3"/>
  <c r="H35" i="3"/>
  <c r="I34" i="3"/>
  <c r="I35" i="3"/>
  <c r="I21" i="3"/>
  <c r="H15" i="3"/>
  <c r="I15" i="3"/>
  <c r="G15" i="3"/>
  <c r="D6" i="3" l="1"/>
  <c r="D37" i="3" s="1"/>
  <c r="C6" i="3"/>
  <c r="C37" i="3" s="1"/>
  <c r="E6" i="3"/>
  <c r="E37" i="3" s="1"/>
  <c r="F6" i="3"/>
  <c r="F37" i="3" s="1"/>
  <c r="H36" i="3"/>
  <c r="I30" i="3"/>
  <c r="I31" i="3"/>
  <c r="I32" i="3"/>
  <c r="I33" i="3"/>
  <c r="I36" i="3"/>
  <c r="G31" i="3"/>
  <c r="G32" i="3"/>
  <c r="G33" i="3"/>
  <c r="G34" i="3"/>
  <c r="H31" i="3"/>
  <c r="H32" i="3"/>
  <c r="H33" i="3"/>
  <c r="H34" i="3"/>
  <c r="H30" i="3"/>
  <c r="I29" i="3"/>
  <c r="H29" i="3"/>
  <c r="I25" i="3"/>
  <c r="H25" i="3"/>
  <c r="G25" i="3"/>
  <c r="I16" i="3"/>
  <c r="I17" i="3"/>
  <c r="I18" i="3"/>
  <c r="I19" i="3"/>
  <c r="I20" i="3"/>
  <c r="I22" i="3"/>
  <c r="I23" i="3"/>
  <c r="I24" i="3"/>
  <c r="I26" i="3"/>
  <c r="I27" i="3"/>
  <c r="I28" i="3"/>
  <c r="H17" i="3"/>
  <c r="H18" i="3"/>
  <c r="H19" i="3"/>
  <c r="H20" i="3"/>
  <c r="H21" i="3"/>
  <c r="H22" i="3"/>
  <c r="H23" i="3"/>
  <c r="H24" i="3"/>
  <c r="H26" i="3"/>
  <c r="H27" i="3"/>
  <c r="H28" i="3"/>
  <c r="G18" i="3"/>
  <c r="G19" i="3"/>
  <c r="G20" i="3"/>
  <c r="G21" i="3"/>
  <c r="G22" i="3"/>
  <c r="G23" i="3"/>
  <c r="G24" i="3"/>
  <c r="G26" i="3"/>
  <c r="G27" i="3"/>
  <c r="G28" i="3"/>
  <c r="G17" i="3"/>
  <c r="H16" i="3"/>
  <c r="G16" i="3"/>
  <c r="H7" i="3"/>
  <c r="H8" i="3"/>
  <c r="H9" i="3"/>
  <c r="H10" i="3"/>
  <c r="H11" i="3"/>
  <c r="G37" i="3" l="1"/>
  <c r="H6" i="3"/>
  <c r="H37" i="3"/>
  <c r="I37" i="3"/>
  <c r="I10" i="3"/>
  <c r="I11" i="3"/>
  <c r="I7" i="3"/>
  <c r="I8" i="3"/>
  <c r="I9" i="3"/>
  <c r="I6" i="3"/>
  <c r="G7" i="3" l="1"/>
  <c r="G8" i="3"/>
  <c r="G9" i="3"/>
  <c r="G10" i="3"/>
  <c r="G14" i="3"/>
  <c r="G29" i="3"/>
  <c r="G30" i="3"/>
  <c r="G36" i="3"/>
  <c r="G6" i="3"/>
</calcChain>
</file>

<file path=xl/sharedStrings.xml><?xml version="1.0" encoding="utf-8"?>
<sst xmlns="http://schemas.openxmlformats.org/spreadsheetml/2006/main" count="74" uniqueCount="74">
  <si>
    <t>Наименование 
показателя</t>
  </si>
  <si>
    <t>Код дохода по бюджетной классификации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</si>
  <si>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</si>
  <si>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</si>
  <si>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</si>
  <si>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</si>
  <si>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</si>
  <si>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</si>
  <si>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</si>
  <si>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</si>
  <si>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</si>
  <si>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НАЛОГИ, СБОРЫ И РЕГУЛЯРНЫЕ ПЛАТЕЖИ ЗА ПОЛЬЗОВАНИЕ ПРИРОДНЫМИ РЕСУРСАМИ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</si>
  <si>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</si>
  <si>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</si>
  <si>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</si>
  <si>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</si>
  <si>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</si>
  <si>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</si>
  <si>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</si>
  <si>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</si>
  <si>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</si>
  <si>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</si>
  <si>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</si>
  <si>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</si>
  <si>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</si>
  <si>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</si>
  <si>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</si>
  <si>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</si>
  <si>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Отклонение (план)
графа 5 - графа 3</t>
  </si>
  <si>
    <t>ИТОГО</t>
  </si>
  <si>
    <t>% отклонения (факт)
графа 6/графа 4</t>
  </si>
  <si>
    <t>Отклонение (факт)
графа 6 - графа 4</t>
  </si>
  <si>
    <t>000 20210000000000150</t>
  </si>
  <si>
    <t>000 20220000000000150</t>
  </si>
  <si>
    <t>000 20230000000000150</t>
  </si>
  <si>
    <t>000 20240000000000150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</si>
  <si>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</si>
  <si>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</si>
  <si>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</si>
  <si>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</si>
  <si>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</si>
  <si>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</si>
  <si>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</si>
  <si>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</si>
  <si>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</si>
  <si>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00010501000000000110</t>
  </si>
  <si>
    <t>00010502000020000110</t>
  </si>
  <si>
    <t>00010503000010000110</t>
  </si>
  <si>
    <t>00010504000020000110</t>
  </si>
  <si>
    <t>00010700000000000000</t>
  </si>
  <si>
    <t>00010800000000000000</t>
  </si>
  <si>
    <t>00011100000000000000</t>
  </si>
  <si>
    <t>00011200000000000000</t>
  </si>
  <si>
    <t>00011400000000000000</t>
  </si>
  <si>
    <t>00011600000000000000</t>
  </si>
  <si>
    <t>00011700000000000000</t>
  </si>
  <si>
    <t>ДОХОДЫ ОТ ОКАЗАНИЯ ПЛАТНЫХ УСЛУГ И КОМПЕНСАЦИИ ЗАТРАТ ГОСУДАРСТВА</t>
  </si>
  <si>
    <t>1 13 00 000 00 0000 000</t>
  </si>
  <si>
    <t>000 21800000000000000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</si>
  <si>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</si>
  <si>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(рублей)</t>
  </si>
  <si>
    <t>00010102050010000110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</si>
  <si>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</si>
  <si>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</si>
  <si>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Уточненный бюджет на 01.07.2024</t>
  </si>
  <si>
    <t>Информация об объемах доходов бюджета Адамовского района  за 1 полугодие 2025 года в сравнении с аналогичным периодом 2024 года</t>
  </si>
  <si>
    <t>Факт на 01.07.2024</t>
  </si>
  <si>
    <t>Уточненный бюджет на 01.07.2025</t>
  </si>
  <si>
    <t>Факт на 01.07.2025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</si>
  <si>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 за налоговые периоды до 1 января 2025 года, а также в части суммы налога превышающие 312,0 тыс рублей за нологовые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</si>
  <si>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00010102140010000110</t>
  </si>
  <si>
    <t>001012130010000110</t>
  </si>
  <si>
    <t>Налог на доходы физических лиц в части суммы налога, относящейся к налогой базе,указанной в п.6.2 статьи 210 Налогового кодекса Российской Федерации, не превыщающей 5 млн.рублей</t>
  </si>
  <si>
    <t>001012210010000110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</si>
</sst>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₽&quot;###,##0.00"/>
    <numFmt numFmtId="165" formatCode="&quot;₽&quot;###,##0"/>
    <numFmt numFmtId="166" formatCode="0.0%"/>
    <numFmt numFmtId="167" formatCode="#,##0.0"/>
    <numFmt numFmtId="168" formatCode="&quot;&quot;###,##0.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4" fillId="0" borderId="0" xfId="0" applyFont="1"/>
    <xf numFmtId="0" fontId="2" fillId="0" borderId="0" xfId="0" applyFont="1" applyBorder="1" applyAlignment="1">
      <alignment horizontal="right"/>
    </xf>
    <xf numFmtId="0" fontId="7" fillId="0" borderId="0" xfId="0" applyFont="1"/>
    <xf numFmtId="4" fontId="2" fillId="0" borderId="0" xfId="0" applyNumberFormat="1" applyFont="1"/>
    <xf numFmtId="4" fontId="8" fillId="2" borderId="0" xfId="2" applyNumberFormat="1"/>
    <xf numFmtId="168" fontId="10" fillId="0" borderId="1" xfId="0" applyNumberFormat="1" applyFont="1" applyBorder="1" applyAlignment="1">
      <alignment horizontal="left" wrapText="1"/>
    </xf>
    <xf numFmtId="168" fontId="6" fillId="0" borderId="1" xfId="0" applyNumberFormat="1" applyFont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164" fontId="11" fillId="0" borderId="3" xfId="0" applyNumberFormat="1" applyFont="1" applyFill="1" applyBorder="1" applyAlignment="1">
      <alignment horizontal="left" vertical="top" wrapText="1"/>
    </xf>
    <xf numFmtId="164" fontId="6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left" vertical="top" wrapText="1"/>
    </xf>
    <xf numFmtId="164" fontId="9" fillId="0" borderId="5" xfId="0" applyNumberFormat="1" applyFont="1" applyFill="1" applyBorder="1" applyAlignment="1">
      <alignment horizontal="center" wrapText="1"/>
    </xf>
    <xf numFmtId="168" fontId="9" fillId="0" borderId="1" xfId="0" applyNumberFormat="1" applyFont="1" applyBorder="1" applyAlignment="1">
      <alignment horizontal="center" wrapText="1"/>
    </xf>
    <xf numFmtId="167" fontId="11" fillId="0" borderId="1" xfId="0" applyNumberFormat="1" applyFont="1" applyFill="1" applyBorder="1" applyAlignment="1">
      <alignment horizontal="right" wrapText="1"/>
    </xf>
    <xf numFmtId="166" fontId="11" fillId="0" borderId="1" xfId="1" applyNumberFormat="1" applyFont="1" applyFill="1" applyBorder="1" applyAlignment="1">
      <alignment horizontal="right" wrapText="1"/>
    </xf>
    <xf numFmtId="167" fontId="10" fillId="0" borderId="1" xfId="0" applyNumberFormat="1" applyFont="1" applyFill="1" applyBorder="1" applyAlignment="1">
      <alignment horizontal="right" wrapText="1"/>
    </xf>
    <xf numFmtId="166" fontId="10" fillId="0" borderId="1" xfId="1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right" wrapText="1"/>
    </xf>
    <xf numFmtId="4" fontId="13" fillId="0" borderId="3" xfId="0" applyNumberFormat="1" applyFont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wrapText="1"/>
    </xf>
    <xf numFmtId="166" fontId="11" fillId="0" borderId="3" xfId="1" applyNumberFormat="1" applyFont="1" applyFill="1" applyBorder="1" applyAlignment="1">
      <alignment horizontal="right" wrapText="1"/>
    </xf>
    <xf numFmtId="4" fontId="13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wrapText="1"/>
    </xf>
    <xf numFmtId="168" fontId="11" fillId="0" borderId="1" xfId="0" applyNumberFormat="1" applyFont="1" applyBorder="1" applyAlignment="1">
      <alignment horizontal="left" wrapText="1"/>
    </xf>
    <xf numFmtId="4" fontId="11" fillId="0" borderId="1" xfId="0" applyNumberFormat="1" applyFont="1" applyBorder="1" applyAlignment="1">
      <alignment horizontal="right" wrapText="1"/>
    </xf>
    <xf numFmtId="4" fontId="11" fillId="0" borderId="5" xfId="0" applyNumberFormat="1" applyFont="1" applyFill="1" applyBorder="1" applyAlignment="1">
      <alignment horizontal="right" wrapText="1"/>
    </xf>
    <xf numFmtId="167" fontId="11" fillId="0" borderId="5" xfId="0" applyNumberFormat="1" applyFont="1" applyFill="1" applyBorder="1" applyAlignment="1">
      <alignment horizontal="right" wrapText="1"/>
    </xf>
    <xf numFmtId="166" fontId="11" fillId="0" borderId="5" xfId="1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 applyAlignment="1">
      <alignment horizontal="right" wrapText="1"/>
    </xf>
    <xf numFmtId="167" fontId="11" fillId="0" borderId="4" xfId="0" applyNumberFormat="1" applyFont="1" applyFill="1" applyBorder="1" applyAlignment="1">
      <alignment horizontal="right" wrapText="1"/>
    </xf>
    <xf numFmtId="166" fontId="11" fillId="0" borderId="4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68" fontId="0" fillId="0" borderId="1" xfId="0" applyNumberFormat="1" applyFont="1" applyBorder="1" applyAlignment="1">
      <alignment horizontal="left" wrapText="1"/>
    </xf>
  </cellXfs>
  <cellStyles count="3"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I40"/>
  <sheetViews>
    <sheetView tabSelected="1" view="pageBreakPreview" topLeftCell="A16" zoomScale="90" zoomScaleNormal="85" zoomScaleSheetLayoutView="90" workbookViewId="0">
      <selection activeCell="H37" sqref="H37"/>
    </sheetView>
  </sheetViews>
  <sheetFormatPr defaultRowHeight="15" x14ac:dyDescent="0.25"/>
  <cols>
    <col min="1" max="1" width="75.5703125" style="1" customWidth="1"/>
    <col min="2" max="2" width="22.42578125" style="2" bestFit="1" customWidth="1"/>
    <col min="3" max="3" width="15.28515625" style="2" customWidth="1"/>
    <col min="4" max="4" width="15" style="2" customWidth="1"/>
    <col min="5" max="5" width="17" style="2" customWidth="1"/>
    <col min="6" max="6" width="14.42578125" style="2" customWidth="1"/>
    <col min="7" max="7" width="14.140625" style="2" customWidth="1"/>
    <col min="8" max="8" width="16.5703125" style="2" customWidth="1"/>
    <col min="9" max="9" width="14.5703125" style="2" customWidth="1"/>
    <col min="10" max="16384" width="9.140625" style="2"/>
  </cols>
  <sheetData>
    <row r="2" spans="1:9" ht="20.25" x14ac:dyDescent="0.25">
      <c r="A2" s="46" t="s">
        <v>65</v>
      </c>
      <c r="B2" s="46"/>
      <c r="C2" s="46"/>
      <c r="D2" s="46"/>
      <c r="E2" s="46"/>
      <c r="F2" s="46"/>
      <c r="G2" s="46"/>
      <c r="H2" s="46"/>
      <c r="I2" s="46"/>
    </row>
    <row r="3" spans="1:9" ht="15.75" thickBot="1" x14ac:dyDescent="0.3">
      <c r="C3" s="5"/>
      <c r="D3" s="5"/>
      <c r="E3" s="5"/>
      <c r="F3" s="5"/>
      <c r="G3" s="5"/>
      <c r="H3" s="5"/>
      <c r="I3" s="7" t="s">
        <v>60</v>
      </c>
    </row>
    <row r="4" spans="1:9" s="8" customFormat="1" ht="51" x14ac:dyDescent="0.2">
      <c r="A4" s="19" t="s">
        <v>0</v>
      </c>
      <c r="B4" s="22" t="s">
        <v>1</v>
      </c>
      <c r="C4" s="22" t="s">
        <v>64</v>
      </c>
      <c r="D4" s="22" t="s">
        <v>66</v>
      </c>
      <c r="E4" s="22" t="s">
        <v>67</v>
      </c>
      <c r="F4" s="22" t="s">
        <v>68</v>
      </c>
      <c r="G4" s="22" t="s">
        <v>28</v>
      </c>
      <c r="H4" s="22" t="s">
        <v>31</v>
      </c>
      <c r="I4" s="22" t="s">
        <v>30</v>
      </c>
    </row>
    <row r="5" spans="1:9" s="3" customFormat="1" ht="15.75" thickBot="1" x14ac:dyDescent="0.3">
      <c r="A5" s="20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</row>
    <row r="6" spans="1:9" s="4" customFormat="1" x14ac:dyDescent="0.25">
      <c r="A6" s="18" t="s">
        <v>2</v>
      </c>
      <c r="B6" s="21" t="s">
        <v>3</v>
      </c>
      <c r="C6" s="33">
        <f>C7+C16+C21+C22+C23+C24+C25+C26+C27+C28</f>
        <v>133152200</v>
      </c>
      <c r="D6" s="33">
        <f>D7+D16+D21+D22+D23+D24+D25+D26+D27+D28</f>
        <v>82398191.25</v>
      </c>
      <c r="E6" s="33">
        <f>E7+E16+E21+E22+E23+E24+E25+E26+E27+E28</f>
        <v>175083500</v>
      </c>
      <c r="F6" s="33">
        <f>F7+F16+F21+F22+F23+F24+F25+F26+F27+F28</f>
        <v>89689533.210000008</v>
      </c>
      <c r="G6" s="34">
        <f>E6-C6</f>
        <v>41931300</v>
      </c>
      <c r="H6" s="34">
        <f>F6-D6</f>
        <v>7291341.9600000083</v>
      </c>
      <c r="I6" s="35">
        <f>F6/D6</f>
        <v>1.0884891021197023</v>
      </c>
    </row>
    <row r="7" spans="1:9" s="4" customFormat="1" x14ac:dyDescent="0.25">
      <c r="A7" s="13" t="s">
        <v>4</v>
      </c>
      <c r="B7" s="14" t="s">
        <v>5</v>
      </c>
      <c r="C7" s="36">
        <f>C8</f>
        <v>103376400</v>
      </c>
      <c r="D7" s="36">
        <f t="shared" ref="D7:F7" si="0">D8</f>
        <v>56448310.640000001</v>
      </c>
      <c r="E7" s="36">
        <f t="shared" si="0"/>
        <v>131542000</v>
      </c>
      <c r="F7" s="36">
        <f t="shared" si="0"/>
        <v>62223657.119999997</v>
      </c>
      <c r="G7" s="27">
        <f t="shared" ref="G7:G37" si="1">E7-C7</f>
        <v>28165600</v>
      </c>
      <c r="H7" s="27">
        <f t="shared" ref="H7:H37" si="2">F7-D7</f>
        <v>5775346.4799999967</v>
      </c>
      <c r="I7" s="28">
        <f t="shared" ref="I7:I35" si="3">F7/D7</f>
        <v>1.1023121226219215</v>
      </c>
    </row>
    <row r="8" spans="1:9" s="4" customFormat="1" x14ac:dyDescent="0.25">
      <c r="A8" s="15" t="s">
        <v>6</v>
      </c>
      <c r="B8" s="16" t="s">
        <v>7</v>
      </c>
      <c r="C8" s="32">
        <f>C9+C10+C11+C15+C12</f>
        <v>103376400</v>
      </c>
      <c r="D8" s="32">
        <f>D9+D10+D11+D15+D12+D13</f>
        <v>56448310.640000001</v>
      </c>
      <c r="E8" s="32">
        <f>E9+E10+E11+E15+E12+E13</f>
        <v>131542000</v>
      </c>
      <c r="F8" s="32">
        <f>F9+F10+F11+F15+F12+F13+F14</f>
        <v>62223657.119999997</v>
      </c>
      <c r="G8" s="29">
        <f t="shared" si="1"/>
        <v>28165600</v>
      </c>
      <c r="H8" s="29">
        <f t="shared" si="2"/>
        <v>5775346.4799999967</v>
      </c>
      <c r="I8" s="30">
        <f t="shared" si="3"/>
        <v>1.1023121226219215</v>
      </c>
    </row>
    <row r="9" spans="1:9" s="4" customFormat="1" ht="60" x14ac:dyDescent="0.25">
      <c r="A9" s="11" t="s">
        <v>36</v>
      </c>
      <c r="B9" s="12" t="s">
        <v>37</v>
      </c>
      <c r="C9" s="32">
        <v>102028000</v>
      </c>
      <c r="D9" s="32">
        <v>55271123.920000002</v>
      </c>
      <c r="E9" s="32">
        <v>127988400</v>
      </c>
      <c r="F9" s="32">
        <v>53718415.729999997</v>
      </c>
      <c r="G9" s="29">
        <f t="shared" si="1"/>
        <v>25960400</v>
      </c>
      <c r="H9" s="29">
        <f t="shared" si="2"/>
        <v>-1552708.1900000051</v>
      </c>
      <c r="I9" s="30">
        <f t="shared" si="3"/>
        <v>0.97190742507339978</v>
      </c>
    </row>
    <row r="10" spans="1:9" s="4" customFormat="1" ht="90" x14ac:dyDescent="0.25">
      <c r="A10" s="11" t="s">
        <v>38</v>
      </c>
      <c r="B10" s="12" t="s">
        <v>39</v>
      </c>
      <c r="C10" s="32">
        <v>517700</v>
      </c>
      <c r="D10" s="32">
        <v>90397</v>
      </c>
      <c r="E10" s="32">
        <v>407900</v>
      </c>
      <c r="F10" s="32">
        <v>339895.94</v>
      </c>
      <c r="G10" s="29">
        <f t="shared" si="1"/>
        <v>-109800</v>
      </c>
      <c r="H10" s="29">
        <f t="shared" si="2"/>
        <v>249498.94</v>
      </c>
      <c r="I10" s="30">
        <f t="shared" si="3"/>
        <v>3.7600356206511276</v>
      </c>
    </row>
    <row r="11" spans="1:9" s="4" customFormat="1" ht="30" x14ac:dyDescent="0.25">
      <c r="A11" s="11" t="s">
        <v>40</v>
      </c>
      <c r="B11" s="12" t="s">
        <v>41</v>
      </c>
      <c r="C11" s="32">
        <v>830700</v>
      </c>
      <c r="D11" s="32">
        <v>966076.55</v>
      </c>
      <c r="E11" s="32">
        <v>2730700</v>
      </c>
      <c r="F11" s="32">
        <v>164630.46</v>
      </c>
      <c r="G11" s="29">
        <f t="shared" si="1"/>
        <v>1900000</v>
      </c>
      <c r="H11" s="29">
        <f t="shared" si="2"/>
        <v>-801446.09000000008</v>
      </c>
      <c r="I11" s="30">
        <f t="shared" si="3"/>
        <v>0.17041140269888549</v>
      </c>
    </row>
    <row r="12" spans="1:9" s="4" customFormat="1" ht="84" customHeight="1" x14ac:dyDescent="0.25">
      <c r="A12" s="11" t="s">
        <v>62</v>
      </c>
      <c r="B12" s="31" t="s">
        <v>61</v>
      </c>
      <c r="C12" s="32">
        <v>0</v>
      </c>
      <c r="D12" s="32">
        <v>0</v>
      </c>
      <c r="E12" s="32">
        <v>0</v>
      </c>
      <c r="F12" s="32">
        <v>0</v>
      </c>
      <c r="G12" s="29">
        <f t="shared" si="1"/>
        <v>0</v>
      </c>
      <c r="H12" s="29">
        <f t="shared" si="2"/>
        <v>0</v>
      </c>
      <c r="I12" s="30" t="e">
        <f t="shared" si="3"/>
        <v>#DIV/0!</v>
      </c>
    </row>
    <row r="13" spans="1:9" s="4" customFormat="1" ht="84" customHeight="1" x14ac:dyDescent="0.25">
      <c r="A13" s="49" t="s">
        <v>63</v>
      </c>
      <c r="B13" s="31" t="s">
        <v>71</v>
      </c>
      <c r="C13" s="32">
        <f>C15</f>
        <v>0</v>
      </c>
      <c r="D13" s="32">
        <v>120713.17</v>
      </c>
      <c r="E13" s="32">
        <v>354900</v>
      </c>
      <c r="F13" s="32">
        <v>202425.60000000001</v>
      </c>
      <c r="G13" s="29">
        <f t="shared" si="1"/>
        <v>354900</v>
      </c>
      <c r="H13" s="29">
        <f t="shared" si="2"/>
        <v>81712.430000000008</v>
      </c>
      <c r="I13" s="30">
        <f t="shared" si="3"/>
        <v>1.6769139605893872</v>
      </c>
    </row>
    <row r="14" spans="1:9" s="4" customFormat="1" ht="84" customHeight="1" x14ac:dyDescent="0.25">
      <c r="A14" s="49" t="s">
        <v>72</v>
      </c>
      <c r="B14" s="31" t="s">
        <v>73</v>
      </c>
      <c r="C14" s="32">
        <v>0</v>
      </c>
      <c r="D14" s="32">
        <v>0</v>
      </c>
      <c r="E14" s="32">
        <v>0</v>
      </c>
      <c r="F14" s="32">
        <v>7529203.54</v>
      </c>
      <c r="G14" s="29">
        <f>E11-C11</f>
        <v>1900000</v>
      </c>
      <c r="H14" s="29">
        <f t="shared" si="2"/>
        <v>7529203.54</v>
      </c>
      <c r="I14" s="30" t="e">
        <f t="shared" si="3"/>
        <v>#DIV/0!</v>
      </c>
    </row>
    <row r="15" spans="1:9" s="4" customFormat="1" ht="66" customHeight="1" x14ac:dyDescent="0.25">
      <c r="A15" s="11" t="s">
        <v>69</v>
      </c>
      <c r="B15" s="31" t="s">
        <v>70</v>
      </c>
      <c r="C15" s="32">
        <v>0</v>
      </c>
      <c r="D15" s="32">
        <v>0</v>
      </c>
      <c r="E15" s="32">
        <v>60100</v>
      </c>
      <c r="F15" s="32">
        <v>269085.84999999998</v>
      </c>
      <c r="G15" s="29">
        <f t="shared" si="1"/>
        <v>60100</v>
      </c>
      <c r="H15" s="29">
        <f t="shared" si="2"/>
        <v>269085.84999999998</v>
      </c>
      <c r="I15" s="30" t="e">
        <f t="shared" si="3"/>
        <v>#DIV/0!</v>
      </c>
    </row>
    <row r="16" spans="1:9" s="4" customFormat="1" x14ac:dyDescent="0.25">
      <c r="A16" s="13" t="s">
        <v>8</v>
      </c>
      <c r="B16" s="14" t="s">
        <v>9</v>
      </c>
      <c r="C16" s="37">
        <f>C17+C18+C19+C20</f>
        <v>17662000</v>
      </c>
      <c r="D16" s="37">
        <f t="shared" ref="D16:F16" si="4">D17+D18+D19+D20</f>
        <v>19891953.77</v>
      </c>
      <c r="E16" s="37">
        <f t="shared" si="4"/>
        <v>26940000</v>
      </c>
      <c r="F16" s="37">
        <f t="shared" si="4"/>
        <v>19972733.91</v>
      </c>
      <c r="G16" s="27">
        <f t="shared" si="1"/>
        <v>9278000</v>
      </c>
      <c r="H16" s="27">
        <f t="shared" si="2"/>
        <v>80780.140000000596</v>
      </c>
      <c r="I16" s="28">
        <f t="shared" si="3"/>
        <v>1.0040609454925353</v>
      </c>
    </row>
    <row r="17" spans="1:9" s="4" customFormat="1" ht="30" x14ac:dyDescent="0.25">
      <c r="A17" s="11" t="s">
        <v>10</v>
      </c>
      <c r="B17" s="12" t="s">
        <v>45</v>
      </c>
      <c r="C17" s="32">
        <v>12109000</v>
      </c>
      <c r="D17" s="32">
        <v>14366445.310000001</v>
      </c>
      <c r="E17" s="32">
        <v>20034000</v>
      </c>
      <c r="F17" s="32">
        <v>13251606.4</v>
      </c>
      <c r="G17" s="29">
        <f t="shared" si="1"/>
        <v>7925000</v>
      </c>
      <c r="H17" s="29">
        <f t="shared" si="2"/>
        <v>-1114838.9100000001</v>
      </c>
      <c r="I17" s="30">
        <f t="shared" si="3"/>
        <v>0.92239980830720891</v>
      </c>
    </row>
    <row r="18" spans="1:9" s="4" customFormat="1" x14ac:dyDescent="0.25">
      <c r="A18" s="11" t="s">
        <v>42</v>
      </c>
      <c r="B18" s="12" t="s">
        <v>46</v>
      </c>
      <c r="C18" s="32">
        <v>0</v>
      </c>
      <c r="D18" s="32">
        <v>6259.29</v>
      </c>
      <c r="E18" s="32">
        <v>0</v>
      </c>
      <c r="F18" s="32">
        <v>5305.06</v>
      </c>
      <c r="G18" s="29">
        <f t="shared" si="1"/>
        <v>0</v>
      </c>
      <c r="H18" s="29">
        <f t="shared" si="2"/>
        <v>-954.22999999999956</v>
      </c>
      <c r="I18" s="30">
        <f t="shared" si="3"/>
        <v>0.84754980197434537</v>
      </c>
    </row>
    <row r="19" spans="1:9" s="4" customFormat="1" x14ac:dyDescent="0.25">
      <c r="A19" s="11" t="s">
        <v>43</v>
      </c>
      <c r="B19" s="12" t="s">
        <v>47</v>
      </c>
      <c r="C19" s="32">
        <v>4651000</v>
      </c>
      <c r="D19" s="32">
        <v>4522545.24</v>
      </c>
      <c r="E19" s="32">
        <v>5453000</v>
      </c>
      <c r="F19" s="32">
        <v>5481566.7999999998</v>
      </c>
      <c r="G19" s="29">
        <f t="shared" si="1"/>
        <v>802000</v>
      </c>
      <c r="H19" s="29">
        <f t="shared" si="2"/>
        <v>959021.55999999959</v>
      </c>
      <c r="I19" s="30">
        <f t="shared" si="3"/>
        <v>1.2120535028633566</v>
      </c>
    </row>
    <row r="20" spans="1:9" s="4" customFormat="1" x14ac:dyDescent="0.25">
      <c r="A20" s="11" t="s">
        <v>44</v>
      </c>
      <c r="B20" s="12" t="s">
        <v>48</v>
      </c>
      <c r="C20" s="32">
        <v>902000</v>
      </c>
      <c r="D20" s="32">
        <v>996703.93</v>
      </c>
      <c r="E20" s="32">
        <v>1453000</v>
      </c>
      <c r="F20" s="32">
        <v>1234255.6499999999</v>
      </c>
      <c r="G20" s="29">
        <f t="shared" si="1"/>
        <v>551000</v>
      </c>
      <c r="H20" s="29">
        <f t="shared" si="2"/>
        <v>237551.71999999986</v>
      </c>
      <c r="I20" s="30">
        <f t="shared" si="3"/>
        <v>1.2383372964125865</v>
      </c>
    </row>
    <row r="21" spans="1:9" s="4" customFormat="1" ht="29.25" x14ac:dyDescent="0.25">
      <c r="A21" s="38" t="s">
        <v>11</v>
      </c>
      <c r="B21" s="26" t="s">
        <v>49</v>
      </c>
      <c r="C21" s="37">
        <v>0</v>
      </c>
      <c r="D21" s="37">
        <v>0</v>
      </c>
      <c r="E21" s="37">
        <v>0</v>
      </c>
      <c r="F21" s="37">
        <v>0</v>
      </c>
      <c r="G21" s="27">
        <f t="shared" si="1"/>
        <v>0</v>
      </c>
      <c r="H21" s="27">
        <f t="shared" si="2"/>
        <v>0</v>
      </c>
      <c r="I21" s="28" t="e">
        <f t="shared" si="3"/>
        <v>#DIV/0!</v>
      </c>
    </row>
    <row r="22" spans="1:9" s="4" customFormat="1" x14ac:dyDescent="0.25">
      <c r="A22" s="38" t="s">
        <v>12</v>
      </c>
      <c r="B22" s="26" t="s">
        <v>50</v>
      </c>
      <c r="C22" s="39">
        <v>2618000</v>
      </c>
      <c r="D22" s="37">
        <v>1498551.67</v>
      </c>
      <c r="E22" s="39">
        <v>6863000</v>
      </c>
      <c r="F22" s="37">
        <v>4486676.0599999996</v>
      </c>
      <c r="G22" s="27">
        <f t="shared" si="1"/>
        <v>4245000</v>
      </c>
      <c r="H22" s="27">
        <f t="shared" si="2"/>
        <v>2988124.3899999997</v>
      </c>
      <c r="I22" s="28">
        <f t="shared" si="3"/>
        <v>2.9940082479771952</v>
      </c>
    </row>
    <row r="23" spans="1:9" s="4" customFormat="1" ht="29.25" x14ac:dyDescent="0.25">
      <c r="A23" s="38" t="s">
        <v>13</v>
      </c>
      <c r="B23" s="26" t="s">
        <v>51</v>
      </c>
      <c r="C23" s="37">
        <v>8760000</v>
      </c>
      <c r="D23" s="37">
        <v>3911891.75</v>
      </c>
      <c r="E23" s="37">
        <v>8910000</v>
      </c>
      <c r="F23" s="37">
        <v>2649663.88</v>
      </c>
      <c r="G23" s="27">
        <f t="shared" si="1"/>
        <v>150000</v>
      </c>
      <c r="H23" s="27">
        <f t="shared" si="2"/>
        <v>-1262227.8700000001</v>
      </c>
      <c r="I23" s="28">
        <f t="shared" si="3"/>
        <v>0.67733568547749301</v>
      </c>
    </row>
    <row r="24" spans="1:9" s="4" customFormat="1" x14ac:dyDescent="0.25">
      <c r="A24" s="38" t="s">
        <v>14</v>
      </c>
      <c r="B24" s="26" t="s">
        <v>52</v>
      </c>
      <c r="C24" s="37">
        <v>145800</v>
      </c>
      <c r="D24" s="37">
        <v>105900.64</v>
      </c>
      <c r="E24" s="37">
        <v>116500</v>
      </c>
      <c r="F24" s="37">
        <v>54620.98</v>
      </c>
      <c r="G24" s="27">
        <f t="shared" si="1"/>
        <v>-29300</v>
      </c>
      <c r="H24" s="27">
        <f t="shared" si="2"/>
        <v>-51279.659999999996</v>
      </c>
      <c r="I24" s="28">
        <f t="shared" si="3"/>
        <v>0.51577573091154127</v>
      </c>
    </row>
    <row r="25" spans="1:9" s="4" customFormat="1" ht="29.25" x14ac:dyDescent="0.25">
      <c r="A25" s="38" t="s">
        <v>56</v>
      </c>
      <c r="B25" s="26" t="s">
        <v>57</v>
      </c>
      <c r="C25" s="37">
        <v>0</v>
      </c>
      <c r="D25" s="37">
        <v>0</v>
      </c>
      <c r="E25" s="37">
        <v>0</v>
      </c>
      <c r="F25" s="37">
        <v>0</v>
      </c>
      <c r="G25" s="27">
        <f t="shared" si="1"/>
        <v>0</v>
      </c>
      <c r="H25" s="27">
        <f t="shared" si="2"/>
        <v>0</v>
      </c>
      <c r="I25" s="28" t="e">
        <f t="shared" si="3"/>
        <v>#DIV/0!</v>
      </c>
    </row>
    <row r="26" spans="1:9" s="4" customFormat="1" ht="29.25" x14ac:dyDescent="0.25">
      <c r="A26" s="38" t="s">
        <v>15</v>
      </c>
      <c r="B26" s="26" t="s">
        <v>53</v>
      </c>
      <c r="C26" s="37">
        <v>10000</v>
      </c>
      <c r="D26" s="37">
        <v>120490.84</v>
      </c>
      <c r="E26" s="37">
        <v>30000</v>
      </c>
      <c r="F26" s="37">
        <v>20113.28</v>
      </c>
      <c r="G26" s="27">
        <f t="shared" si="1"/>
        <v>20000</v>
      </c>
      <c r="H26" s="27">
        <f t="shared" si="2"/>
        <v>-100377.56</v>
      </c>
      <c r="I26" s="28">
        <f t="shared" si="3"/>
        <v>0.16692787601115569</v>
      </c>
    </row>
    <row r="27" spans="1:9" s="4" customFormat="1" x14ac:dyDescent="0.25">
      <c r="A27" s="38" t="s">
        <v>16</v>
      </c>
      <c r="B27" s="26" t="s">
        <v>54</v>
      </c>
      <c r="C27" s="37">
        <v>580000</v>
      </c>
      <c r="D27" s="37">
        <v>419591.94</v>
      </c>
      <c r="E27" s="37">
        <v>682000</v>
      </c>
      <c r="F27" s="37">
        <v>282067.98</v>
      </c>
      <c r="G27" s="27">
        <f t="shared" si="1"/>
        <v>102000</v>
      </c>
      <c r="H27" s="27">
        <f t="shared" si="2"/>
        <v>-137523.96000000002</v>
      </c>
      <c r="I27" s="28">
        <f t="shared" si="3"/>
        <v>0.6722435612085399</v>
      </c>
    </row>
    <row r="28" spans="1:9" s="4" customFormat="1" x14ac:dyDescent="0.25">
      <c r="A28" s="38" t="s">
        <v>17</v>
      </c>
      <c r="B28" s="26" t="s">
        <v>55</v>
      </c>
      <c r="C28" s="37">
        <v>0</v>
      </c>
      <c r="D28" s="37">
        <v>1500</v>
      </c>
      <c r="E28" s="37">
        <v>0</v>
      </c>
      <c r="F28" s="37">
        <v>0</v>
      </c>
      <c r="G28" s="27">
        <f t="shared" si="1"/>
        <v>0</v>
      </c>
      <c r="H28" s="27">
        <f t="shared" si="2"/>
        <v>-1500</v>
      </c>
      <c r="I28" s="28">
        <f t="shared" si="3"/>
        <v>0</v>
      </c>
    </row>
    <row r="29" spans="1:9" s="4" customFormat="1" x14ac:dyDescent="0.25">
      <c r="A29" s="13" t="s">
        <v>18</v>
      </c>
      <c r="B29" s="14" t="s">
        <v>19</v>
      </c>
      <c r="C29" s="37">
        <f>C30+C35+C36</f>
        <v>712116578</v>
      </c>
      <c r="D29" s="37">
        <f t="shared" ref="D29:F29" si="5">D30+D35+D36</f>
        <v>403799411.57999998</v>
      </c>
      <c r="E29" s="37">
        <f t="shared" si="5"/>
        <v>827769278</v>
      </c>
      <c r="F29" s="37">
        <f t="shared" si="5"/>
        <v>417122894.25</v>
      </c>
      <c r="G29" s="27">
        <f t="shared" si="1"/>
        <v>115652700</v>
      </c>
      <c r="H29" s="27">
        <f t="shared" si="2"/>
        <v>13323482.670000017</v>
      </c>
      <c r="I29" s="28">
        <f t="shared" si="3"/>
        <v>1.0329952998640277</v>
      </c>
    </row>
    <row r="30" spans="1:9" s="4" customFormat="1" ht="28.5" x14ac:dyDescent="0.25">
      <c r="A30" s="13" t="s">
        <v>20</v>
      </c>
      <c r="B30" s="14" t="s">
        <v>21</v>
      </c>
      <c r="C30" s="37">
        <f>C31+C32+C33+C34</f>
        <v>712116578</v>
      </c>
      <c r="D30" s="37">
        <f t="shared" ref="D30:F30" si="6">D31+D32+D33+D34</f>
        <v>403799514.44</v>
      </c>
      <c r="E30" s="37">
        <f t="shared" si="6"/>
        <v>827769278</v>
      </c>
      <c r="F30" s="37">
        <f t="shared" si="6"/>
        <v>417122894.25</v>
      </c>
      <c r="G30" s="27">
        <f t="shared" si="1"/>
        <v>115652700</v>
      </c>
      <c r="H30" s="27">
        <f t="shared" si="2"/>
        <v>13323379.810000002</v>
      </c>
      <c r="I30" s="28">
        <f t="shared" si="3"/>
        <v>1.0329950367287519</v>
      </c>
    </row>
    <row r="31" spans="1:9" s="4" customFormat="1" x14ac:dyDescent="0.25">
      <c r="A31" s="15" t="s">
        <v>22</v>
      </c>
      <c r="B31" s="16" t="s">
        <v>32</v>
      </c>
      <c r="C31" s="32">
        <v>235801000</v>
      </c>
      <c r="D31" s="32">
        <v>122476000</v>
      </c>
      <c r="E31" s="32">
        <v>264454000</v>
      </c>
      <c r="F31" s="32">
        <v>136397000</v>
      </c>
      <c r="G31" s="29">
        <f t="shared" si="1"/>
        <v>28653000</v>
      </c>
      <c r="H31" s="29">
        <f t="shared" si="2"/>
        <v>13921000</v>
      </c>
      <c r="I31" s="30">
        <f t="shared" si="3"/>
        <v>1.1136630850125739</v>
      </c>
    </row>
    <row r="32" spans="1:9" s="4" customFormat="1" ht="14.25" customHeight="1" x14ac:dyDescent="0.25">
      <c r="A32" s="15" t="s">
        <v>23</v>
      </c>
      <c r="B32" s="16" t="s">
        <v>33</v>
      </c>
      <c r="C32" s="32">
        <v>33900000</v>
      </c>
      <c r="D32" s="32">
        <v>17706388.559999999</v>
      </c>
      <c r="E32" s="32">
        <v>72363200</v>
      </c>
      <c r="F32" s="32">
        <v>24657475.579999998</v>
      </c>
      <c r="G32" s="29">
        <f t="shared" si="1"/>
        <v>38463200</v>
      </c>
      <c r="H32" s="29">
        <f t="shared" si="2"/>
        <v>6951087.0199999996</v>
      </c>
      <c r="I32" s="30">
        <f t="shared" si="3"/>
        <v>1.3925750864692421</v>
      </c>
    </row>
    <row r="33" spans="1:9" s="4" customFormat="1" x14ac:dyDescent="0.25">
      <c r="A33" s="15" t="s">
        <v>24</v>
      </c>
      <c r="B33" s="16" t="s">
        <v>34</v>
      </c>
      <c r="C33" s="32">
        <v>367629100</v>
      </c>
      <c r="D33" s="32">
        <v>210011504.88</v>
      </c>
      <c r="E33" s="32">
        <v>396175900</v>
      </c>
      <c r="F33" s="32">
        <v>208727620</v>
      </c>
      <c r="G33" s="29">
        <f t="shared" si="1"/>
        <v>28546800</v>
      </c>
      <c r="H33" s="29">
        <f t="shared" si="2"/>
        <v>-1283884.8799999952</v>
      </c>
      <c r="I33" s="30">
        <f t="shared" si="3"/>
        <v>0.99388659739982532</v>
      </c>
    </row>
    <row r="34" spans="1:9" s="4" customFormat="1" x14ac:dyDescent="0.25">
      <c r="A34" s="15" t="s">
        <v>25</v>
      </c>
      <c r="B34" s="16" t="s">
        <v>35</v>
      </c>
      <c r="C34" s="32">
        <v>74786478</v>
      </c>
      <c r="D34" s="32">
        <v>53605621</v>
      </c>
      <c r="E34" s="32">
        <v>94776178</v>
      </c>
      <c r="F34" s="32">
        <v>47340798.670000002</v>
      </c>
      <c r="G34" s="29">
        <f t="shared" si="1"/>
        <v>19989700</v>
      </c>
      <c r="H34" s="29">
        <f t="shared" si="2"/>
        <v>-6264822.3299999982</v>
      </c>
      <c r="I34" s="30">
        <f t="shared" si="3"/>
        <v>0.88313124233744078</v>
      </c>
    </row>
    <row r="35" spans="1:9" s="4" customFormat="1" ht="62.25" customHeight="1" x14ac:dyDescent="0.25">
      <c r="A35" s="17" t="s">
        <v>59</v>
      </c>
      <c r="B35" s="14" t="s">
        <v>58</v>
      </c>
      <c r="C35" s="37">
        <v>0</v>
      </c>
      <c r="D35" s="37">
        <v>0</v>
      </c>
      <c r="E35" s="37">
        <v>0</v>
      </c>
      <c r="F35" s="37">
        <v>0</v>
      </c>
      <c r="G35" s="27">
        <f t="shared" ref="G35" si="7">E35-C35</f>
        <v>0</v>
      </c>
      <c r="H35" s="27">
        <f t="shared" ref="H35" si="8">F35-D35</f>
        <v>0</v>
      </c>
      <c r="I35" s="28" t="e">
        <f t="shared" si="3"/>
        <v>#DIV/0!</v>
      </c>
    </row>
    <row r="36" spans="1:9" s="4" customFormat="1" ht="43.5" thickBot="1" x14ac:dyDescent="0.3">
      <c r="A36" s="24" t="s">
        <v>26</v>
      </c>
      <c r="B36" s="25" t="s">
        <v>27</v>
      </c>
      <c r="C36" s="40">
        <v>0</v>
      </c>
      <c r="D36" s="40">
        <v>-102.86</v>
      </c>
      <c r="E36" s="40">
        <v>0</v>
      </c>
      <c r="F36" s="40">
        <v>0</v>
      </c>
      <c r="G36" s="41">
        <f t="shared" si="1"/>
        <v>0</v>
      </c>
      <c r="H36" s="41">
        <f t="shared" si="2"/>
        <v>102.86</v>
      </c>
      <c r="I36" s="42">
        <f>F34/D34</f>
        <v>0.88313124233744078</v>
      </c>
    </row>
    <row r="37" spans="1:9" s="6" customFormat="1" thickBot="1" x14ac:dyDescent="0.25">
      <c r="A37" s="47" t="s">
        <v>29</v>
      </c>
      <c r="B37" s="48"/>
      <c r="C37" s="43">
        <f>C6+C29</f>
        <v>845268778</v>
      </c>
      <c r="D37" s="43">
        <f>D6+D29</f>
        <v>486197602.82999998</v>
      </c>
      <c r="E37" s="43">
        <f>E6+E29</f>
        <v>1002852778</v>
      </c>
      <c r="F37" s="43">
        <f>F6+F29</f>
        <v>506812427.46000004</v>
      </c>
      <c r="G37" s="44">
        <f t="shared" si="1"/>
        <v>157584000</v>
      </c>
      <c r="H37" s="43">
        <f t="shared" si="2"/>
        <v>20614824.630000055</v>
      </c>
      <c r="I37" s="45">
        <f>F37/D37</f>
        <v>1.042400095167084</v>
      </c>
    </row>
    <row r="38" spans="1:9" x14ac:dyDescent="0.25">
      <c r="C38" s="9"/>
      <c r="D38" s="9"/>
      <c r="E38" s="9"/>
      <c r="F38" s="9"/>
      <c r="G38" s="9"/>
      <c r="H38" s="9"/>
      <c r="I38" s="9"/>
    </row>
    <row r="39" spans="1:9" x14ac:dyDescent="0.25">
      <c r="E39" s="9"/>
      <c r="F39" s="9"/>
    </row>
    <row r="40" spans="1:9" x14ac:dyDescent="0.25">
      <c r="C40" s="10"/>
      <c r="D40" s="10"/>
      <c r="E40" s="10"/>
      <c r="F40" s="10"/>
      <c r="G40" s="10"/>
      <c r="H40" s="10"/>
    </row>
  </sheetData>
  <mergeCells count="2">
    <mergeCell ref="A2:I2"/>
    <mergeCell ref="A37:B37"/>
  </mergeCells>
  <pageMargins left="0.39370078740157483" right="0.15748031496062992" top="0.27559055118110237" bottom="0.35433070866141736" header="0.31496062992125984" footer="0.31496062992125984"/>
  <pageSetup paperSize="9" scale="49" orientation="landscape" r:id="rId1"/>
  <rowBreaks count="1" manualBreakCount="1">
    <brk id="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субъект</vt:lpstr>
      <vt:lpstr>'Доходы субъект'!Область_печати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Виктор</cp:lastModifiedBy>
  <cp:lastPrinted>2023-10-12T04:55:38Z</cp:lastPrinted>
  <dcterms:created xsi:type="dcterms:W3CDTF">2016-08-12T04:26:47Z</dcterms:created>
  <dcterms:modified xsi:type="dcterms:W3CDTF">2025-07-10T09:35:52Z</dcterms:modified>
</cp:coreProperties>
</file>