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8800" windowHeight="11835" tabRatio="764"/>
  </bookViews>
  <sheets>
    <sheet name="Доходы субъект" sheetId="3" r:id="rId1"/>
  </sheets>
  <definedNames>
    <definedName name="_xlnm.Print_Area" localSheetId="0">'Доходы субъект'!$A$1:$I$37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/>
  <c r="E8"/>
  <c r="E7" s="1"/>
  <c r="F8"/>
  <c r="C8"/>
  <c r="C7" s="1"/>
  <c r="G15"/>
  <c r="H15"/>
  <c r="I15"/>
  <c r="F7"/>
  <c r="G14"/>
  <c r="H14"/>
  <c r="I14"/>
  <c r="D7"/>
  <c r="H12"/>
  <c r="I12"/>
  <c r="G12"/>
  <c r="D16"/>
  <c r="E16"/>
  <c r="F16"/>
  <c r="D30"/>
  <c r="D29" s="1"/>
  <c r="E30"/>
  <c r="E29" s="1"/>
  <c r="F30"/>
  <c r="F29" s="1"/>
  <c r="C30"/>
  <c r="C29" s="1"/>
  <c r="C16"/>
  <c r="G35"/>
  <c r="H35"/>
  <c r="I34"/>
  <c r="I35"/>
  <c r="I21"/>
  <c r="H13"/>
  <c r="I13"/>
  <c r="G13"/>
  <c r="D6" l="1"/>
  <c r="D37" s="1"/>
  <c r="C6"/>
  <c r="C37" s="1"/>
  <c r="E6"/>
  <c r="E37" s="1"/>
  <c r="F6"/>
  <c r="F37" s="1"/>
  <c r="H36"/>
  <c r="I30"/>
  <c r="I31"/>
  <c r="I32"/>
  <c r="I33"/>
  <c r="I36"/>
  <c r="G31"/>
  <c r="G32"/>
  <c r="G33"/>
  <c r="G34"/>
  <c r="H31"/>
  <c r="H32"/>
  <c r="H33"/>
  <c r="H34"/>
  <c r="H30"/>
  <c r="I29"/>
  <c r="H29"/>
  <c r="I25"/>
  <c r="H25"/>
  <c r="G25"/>
  <c r="I16"/>
  <c r="I17"/>
  <c r="I18"/>
  <c r="I19"/>
  <c r="I20"/>
  <c r="I22"/>
  <c r="I23"/>
  <c r="I24"/>
  <c r="I26"/>
  <c r="I27"/>
  <c r="I28"/>
  <c r="H17"/>
  <c r="H18"/>
  <c r="H19"/>
  <c r="H20"/>
  <c r="H21"/>
  <c r="H22"/>
  <c r="H23"/>
  <c r="H24"/>
  <c r="H26"/>
  <c r="H27"/>
  <c r="H28"/>
  <c r="G18"/>
  <c r="G19"/>
  <c r="G20"/>
  <c r="G21"/>
  <c r="G22"/>
  <c r="G23"/>
  <c r="G24"/>
  <c r="G26"/>
  <c r="G27"/>
  <c r="G28"/>
  <c r="G17"/>
  <c r="H16"/>
  <c r="G16"/>
  <c r="H7"/>
  <c r="H8"/>
  <c r="H9"/>
  <c r="H10"/>
  <c r="H11"/>
  <c r="G37" l="1"/>
  <c r="H6"/>
  <c r="H37"/>
  <c r="I37"/>
  <c r="I10"/>
  <c r="I11"/>
  <c r="I7"/>
  <c r="I8"/>
  <c r="I9"/>
  <c r="I6"/>
  <c r="G7" l="1"/>
  <c r="G8"/>
  <c r="G9"/>
  <c r="G10"/>
  <c r="G11"/>
  <c r="G29"/>
  <c r="G30"/>
  <c r="G36"/>
  <c r="G6"/>
</calcChain>
</file>

<file path=xl/sharedStrings.xml><?xml version="1.0" encoding="utf-8"?>
<sst xmlns="http://schemas.openxmlformats.org/spreadsheetml/2006/main" count="74" uniqueCount="74">
  <si>
    <t>Наименование 
показателя</t>
  </si>
  <si>
    <t>Код дохода по бюджетной классификации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</si>
  <si>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</si>
  <si>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</si>
  <si>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</si>
  <si>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</si>
  <si>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</si>
  <si>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</si>
  <si>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</si>
  <si>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</si>
  <si>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</si>
  <si>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</si>
  <si>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</si>
  <si>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</si>
  <si>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</si>
  <si>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</si>
  <si>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</si>
  <si>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</si>
  <si>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</si>
  <si>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</si>
  <si>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</si>
  <si>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</si>
  <si>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</si>
  <si>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</si>
  <si>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</si>
  <si>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</si>
  <si>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</si>
  <si>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</si>
  <si>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Отклонение (план)
графа 5 - графа 3</t>
  </si>
  <si>
    <t>ИТОГО</t>
  </si>
  <si>
    <t>% отклонения (факт)
графа 6/графа 4</t>
  </si>
  <si>
    <t>Отклонение (факт)
графа 6 - графа 4</t>
  </si>
  <si>
    <t>000 20210000000000150</t>
  </si>
  <si>
    <t>000 20220000000000150</t>
  </si>
  <si>
    <t>000 20230000000000150</t>
  </si>
  <si>
    <t>000 20240000000000150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</si>
  <si>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</si>
  <si>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</si>
  <si>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</si>
  <si>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</si>
  <si>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</si>
  <si>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</si>
  <si>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</si>
  <si>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</si>
  <si>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</si>
  <si>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00010501000000000110</t>
  </si>
  <si>
    <t>00010502000020000110</t>
  </si>
  <si>
    <t>00010503000010000110</t>
  </si>
  <si>
    <t>00010504000020000110</t>
  </si>
  <si>
    <t>00010700000000000000</t>
  </si>
  <si>
    <t>00010800000000000000</t>
  </si>
  <si>
    <t>00011100000000000000</t>
  </si>
  <si>
    <t>00011200000000000000</t>
  </si>
  <si>
    <t>00011400000000000000</t>
  </si>
  <si>
    <t>00011600000000000000</t>
  </si>
  <si>
    <t>00011700000000000000</t>
  </si>
  <si>
    <t>ДОХОДЫ ОТ ОКАЗАНИЯ ПЛАТНЫХ УСЛУГ И КОМПЕНСАЦИИ ЗАТРАТ ГОСУДАРСТВА</t>
  </si>
  <si>
    <t>1 13 00 000 00 0000 000</t>
  </si>
  <si>
    <t>000 21800000000000000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</si>
  <si>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</si>
  <si>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(рублей)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</si>
  <si>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</si>
  <si>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Уточненный бюджет на 01.04.2024</t>
  </si>
  <si>
    <t>Факт на 01.04.2024</t>
  </si>
  <si>
    <t>00010102130010000110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</si>
  <si>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</si>
  <si>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Информация об объемах доходов бюджета Адамовского района  за 1 квартал 2025 года в сравнении с аналогичным периодом 2024 года</t>
  </si>
  <si>
    <t>Уточненный бюджет на 01.04.2025</t>
  </si>
  <si>
    <t>Факт на 01.04.2025</t>
  </si>
  <si>
    <t>00010102140010000110</t>
  </si>
  <si>
    <t>00010102080010000110</t>
  </si>
  <si>
    <t>00010102210010000110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</si>
  <si>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</si>
  <si>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</t>
  </si>
</sst>
</file>

<file path=xl/styles.xml><?xml version="1.0" encoding="utf-8"?>
<styleSheet xmlns="http://schemas.openxmlformats.org/spreadsheetml/2006/main">
  <numFmts count="5">
    <numFmt numFmtId="164" formatCode="&quot;₽&quot;###,##0.00"/>
    <numFmt numFmtId="165" formatCode="&quot;₽&quot;###,##0"/>
    <numFmt numFmtId="166" formatCode="0.0%"/>
    <numFmt numFmtId="167" formatCode="#,##0.0"/>
    <numFmt numFmtId="168" formatCode="&quot;&quot;###,##0.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4" fillId="0" borderId="0" xfId="0" applyFont="1"/>
    <xf numFmtId="0" fontId="2" fillId="0" borderId="0" xfId="0" applyFont="1" applyBorder="1" applyAlignment="1">
      <alignment horizontal="right"/>
    </xf>
    <xf numFmtId="0" fontId="7" fillId="0" borderId="0" xfId="0" applyFont="1"/>
    <xf numFmtId="4" fontId="2" fillId="0" borderId="0" xfId="0" applyNumberFormat="1" applyFont="1"/>
    <xf numFmtId="4" fontId="8" fillId="2" borderId="0" xfId="2" applyNumberFormat="1"/>
    <xf numFmtId="168" fontId="10" fillId="0" borderId="1" xfId="0" applyNumberFormat="1" applyFont="1" applyBorder="1" applyAlignment="1">
      <alignment horizontal="left" wrapText="1"/>
    </xf>
    <xf numFmtId="168" fontId="6" fillId="0" borderId="1" xfId="0" applyNumberFormat="1" applyFont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164" fontId="11" fillId="0" borderId="3" xfId="0" applyNumberFormat="1" applyFont="1" applyFill="1" applyBorder="1" applyAlignment="1">
      <alignment horizontal="left" vertical="top" wrapText="1"/>
    </xf>
    <xf numFmtId="164" fontId="6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left" vertical="top" wrapText="1"/>
    </xf>
    <xf numFmtId="164" fontId="9" fillId="0" borderId="5" xfId="0" applyNumberFormat="1" applyFont="1" applyFill="1" applyBorder="1" applyAlignment="1">
      <alignment horizontal="center" wrapText="1"/>
    </xf>
    <xf numFmtId="168" fontId="9" fillId="0" borderId="1" xfId="0" applyNumberFormat="1" applyFont="1" applyBorder="1" applyAlignment="1">
      <alignment horizontal="center" wrapText="1"/>
    </xf>
    <xf numFmtId="167" fontId="11" fillId="0" borderId="1" xfId="0" applyNumberFormat="1" applyFont="1" applyFill="1" applyBorder="1" applyAlignment="1">
      <alignment horizontal="right" wrapText="1"/>
    </xf>
    <xf numFmtId="166" fontId="11" fillId="0" borderId="1" xfId="1" applyNumberFormat="1" applyFont="1" applyFill="1" applyBorder="1" applyAlignment="1">
      <alignment horizontal="right" wrapText="1"/>
    </xf>
    <xf numFmtId="167" fontId="10" fillId="0" borderId="1" xfId="0" applyNumberFormat="1" applyFont="1" applyFill="1" applyBorder="1" applyAlignment="1">
      <alignment horizontal="right" wrapText="1"/>
    </xf>
    <xf numFmtId="166" fontId="10" fillId="0" borderId="1" xfId="1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right" wrapText="1"/>
    </xf>
    <xf numFmtId="4" fontId="13" fillId="0" borderId="3" xfId="0" applyNumberFormat="1" applyFont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wrapText="1"/>
    </xf>
    <xf numFmtId="166" fontId="11" fillId="0" borderId="3" xfId="1" applyNumberFormat="1" applyFont="1" applyFill="1" applyBorder="1" applyAlignment="1">
      <alignment horizontal="right" wrapText="1"/>
    </xf>
    <xf numFmtId="4" fontId="13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wrapText="1"/>
    </xf>
    <xf numFmtId="168" fontId="11" fillId="0" borderId="1" xfId="0" applyNumberFormat="1" applyFont="1" applyBorder="1" applyAlignment="1">
      <alignment horizontal="left" wrapText="1"/>
    </xf>
    <xf numFmtId="4" fontId="11" fillId="0" borderId="1" xfId="0" applyNumberFormat="1" applyFont="1" applyBorder="1" applyAlignment="1">
      <alignment horizontal="right" wrapText="1"/>
    </xf>
    <xf numFmtId="4" fontId="11" fillId="0" borderId="5" xfId="0" applyNumberFormat="1" applyFont="1" applyFill="1" applyBorder="1" applyAlignment="1">
      <alignment horizontal="right" wrapText="1"/>
    </xf>
    <xf numFmtId="167" fontId="11" fillId="0" borderId="5" xfId="0" applyNumberFormat="1" applyFont="1" applyFill="1" applyBorder="1" applyAlignment="1">
      <alignment horizontal="right" wrapText="1"/>
    </xf>
    <xf numFmtId="166" fontId="11" fillId="0" borderId="5" xfId="1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 applyAlignment="1">
      <alignment horizontal="right" wrapText="1"/>
    </xf>
    <xf numFmtId="167" fontId="11" fillId="0" borderId="4" xfId="0" applyNumberFormat="1" applyFont="1" applyFill="1" applyBorder="1" applyAlignment="1">
      <alignment horizontal="right" wrapText="1"/>
    </xf>
    <xf numFmtId="166" fontId="11" fillId="0" borderId="4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/>
    </xf>
    <xf numFmtId="4" fontId="14" fillId="0" borderId="1" xfId="0" applyNumberFormat="1" applyFont="1" applyBorder="1"/>
    <xf numFmtId="4" fontId="12" fillId="0" borderId="1" xfId="0" applyNumberFormat="1" applyFont="1" applyBorder="1"/>
  </cellXfs>
  <cellStyles count="3"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2:I40"/>
  <sheetViews>
    <sheetView tabSelected="1" view="pageBreakPreview" zoomScale="90" zoomScaleNormal="85" zoomScaleSheetLayoutView="90" workbookViewId="0">
      <selection activeCell="G10" sqref="G10"/>
    </sheetView>
  </sheetViews>
  <sheetFormatPr defaultRowHeight="15"/>
  <cols>
    <col min="1" max="1" width="75.5703125" style="1" customWidth="1"/>
    <col min="2" max="2" width="22.42578125" style="2" bestFit="1" customWidth="1"/>
    <col min="3" max="3" width="15.28515625" style="2" customWidth="1"/>
    <col min="4" max="4" width="15" style="2" customWidth="1"/>
    <col min="5" max="5" width="17" style="2" customWidth="1"/>
    <col min="6" max="6" width="15.140625" style="2" customWidth="1"/>
    <col min="7" max="7" width="14.140625" style="2" customWidth="1"/>
    <col min="8" max="8" width="16.140625" style="2" customWidth="1"/>
    <col min="9" max="9" width="14.5703125" style="2" customWidth="1"/>
    <col min="10" max="16384" width="9.140625" style="2"/>
  </cols>
  <sheetData>
    <row r="2" spans="1:9" ht="20.25">
      <c r="A2" s="46" t="s">
        <v>66</v>
      </c>
      <c r="B2" s="46"/>
      <c r="C2" s="46"/>
      <c r="D2" s="46"/>
      <c r="E2" s="46"/>
      <c r="F2" s="46"/>
      <c r="G2" s="46"/>
      <c r="H2" s="46"/>
      <c r="I2" s="46"/>
    </row>
    <row r="3" spans="1:9" ht="15.75" thickBot="1">
      <c r="C3" s="5"/>
      <c r="D3" s="5"/>
      <c r="E3" s="5"/>
      <c r="F3" s="5"/>
      <c r="G3" s="5"/>
      <c r="H3" s="5"/>
      <c r="I3" s="7" t="s">
        <v>60</v>
      </c>
    </row>
    <row r="4" spans="1:9" s="8" customFormat="1" ht="51">
      <c r="A4" s="19" t="s">
        <v>0</v>
      </c>
      <c r="B4" s="22" t="s">
        <v>1</v>
      </c>
      <c r="C4" s="22" t="s">
        <v>62</v>
      </c>
      <c r="D4" s="22" t="s">
        <v>63</v>
      </c>
      <c r="E4" s="22" t="s">
        <v>67</v>
      </c>
      <c r="F4" s="22" t="s">
        <v>68</v>
      </c>
      <c r="G4" s="22" t="s">
        <v>28</v>
      </c>
      <c r="H4" s="22" t="s">
        <v>31</v>
      </c>
      <c r="I4" s="22" t="s">
        <v>30</v>
      </c>
    </row>
    <row r="5" spans="1:9" s="3" customFormat="1" ht="15.75" thickBot="1">
      <c r="A5" s="20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</row>
    <row r="6" spans="1:9" s="4" customFormat="1">
      <c r="A6" s="18" t="s">
        <v>2</v>
      </c>
      <c r="B6" s="21" t="s">
        <v>3</v>
      </c>
      <c r="C6" s="33">
        <f>C7+C16+C21+C22+C23+C24+C25+C26+C27+C28</f>
        <v>133152200</v>
      </c>
      <c r="D6" s="33">
        <f>D7+D16+D21+D22+D23+D24+D25+D26+D27+D28</f>
        <v>32059580.869999997</v>
      </c>
      <c r="E6" s="33">
        <f>E7+E16+E21+E22+E23+E24+E25+E26+E27+E28</f>
        <v>175083500</v>
      </c>
      <c r="F6" s="33">
        <f>F7+F16+F21+F22+F23+F24+F25+F26+F27+F28</f>
        <v>40170397.619999997</v>
      </c>
      <c r="G6" s="34">
        <f>E6-C6</f>
        <v>41931300</v>
      </c>
      <c r="H6" s="34">
        <f>F6-D6</f>
        <v>8110816.75</v>
      </c>
      <c r="I6" s="35">
        <f>F6/D6</f>
        <v>1.2529919771218769</v>
      </c>
    </row>
    <row r="7" spans="1:9" s="4" customFormat="1">
      <c r="A7" s="13" t="s">
        <v>4</v>
      </c>
      <c r="B7" s="14" t="s">
        <v>5</v>
      </c>
      <c r="C7" s="36">
        <f>C8</f>
        <v>103376400</v>
      </c>
      <c r="D7" s="36">
        <f t="shared" ref="D7:F7" si="0">D8</f>
        <v>22454202.299999997</v>
      </c>
      <c r="E7" s="36">
        <f t="shared" si="0"/>
        <v>131542000</v>
      </c>
      <c r="F7" s="36">
        <f t="shared" si="0"/>
        <v>28699025.879999999</v>
      </c>
      <c r="G7" s="27">
        <f t="shared" ref="G7:G37" si="1">E7-C7</f>
        <v>28165600</v>
      </c>
      <c r="H7" s="27">
        <f t="shared" ref="H7:H37" si="2">F7-D7</f>
        <v>6244823.5800000019</v>
      </c>
      <c r="I7" s="28">
        <f t="shared" ref="I7:I35" si="3">F7/D7</f>
        <v>1.2781138023326708</v>
      </c>
    </row>
    <row r="8" spans="1:9" s="4" customFormat="1">
      <c r="A8" s="15" t="s">
        <v>6</v>
      </c>
      <c r="B8" s="16" t="s">
        <v>7</v>
      </c>
      <c r="C8" s="32">
        <f>C9+C10+C11+C13+C12+C14+C15</f>
        <v>103376400</v>
      </c>
      <c r="D8" s="32">
        <f t="shared" ref="D8:F8" si="4">D9+D10+D11+D13+D12+D14+D15</f>
        <v>22454202.299999997</v>
      </c>
      <c r="E8" s="32">
        <f t="shared" si="4"/>
        <v>131542000</v>
      </c>
      <c r="F8" s="32">
        <f t="shared" si="4"/>
        <v>28699025.879999999</v>
      </c>
      <c r="G8" s="29">
        <f t="shared" si="1"/>
        <v>28165600</v>
      </c>
      <c r="H8" s="29">
        <f t="shared" si="2"/>
        <v>6244823.5800000019</v>
      </c>
      <c r="I8" s="30">
        <f t="shared" si="3"/>
        <v>1.2781138023326708</v>
      </c>
    </row>
    <row r="9" spans="1:9" s="4" customFormat="1" ht="60">
      <c r="A9" s="11" t="s">
        <v>36</v>
      </c>
      <c r="B9" s="12" t="s">
        <v>37</v>
      </c>
      <c r="C9" s="32">
        <v>102028000</v>
      </c>
      <c r="D9" s="32">
        <v>21656407.890000001</v>
      </c>
      <c r="E9" s="32">
        <v>127988400</v>
      </c>
      <c r="F9" s="50">
        <v>24710061</v>
      </c>
      <c r="G9" s="29">
        <f t="shared" si="1"/>
        <v>25960400</v>
      </c>
      <c r="H9" s="29">
        <f t="shared" si="2"/>
        <v>3053653.1099999994</v>
      </c>
      <c r="I9" s="30">
        <f t="shared" si="3"/>
        <v>1.1410045989856907</v>
      </c>
    </row>
    <row r="10" spans="1:9" s="4" customFormat="1" ht="90">
      <c r="A10" s="11" t="s">
        <v>38</v>
      </c>
      <c r="B10" s="12" t="s">
        <v>39</v>
      </c>
      <c r="C10" s="32">
        <v>517700</v>
      </c>
      <c r="D10" s="32">
        <v>-9622.92</v>
      </c>
      <c r="E10" s="32">
        <v>407900</v>
      </c>
      <c r="F10" s="50">
        <v>-29035.1</v>
      </c>
      <c r="G10" s="29">
        <f t="shared" si="1"/>
        <v>-109800</v>
      </c>
      <c r="H10" s="29">
        <f t="shared" si="2"/>
        <v>-19412.18</v>
      </c>
      <c r="I10" s="30">
        <f t="shared" si="3"/>
        <v>3.0172858134537126</v>
      </c>
    </row>
    <row r="11" spans="1:9" s="4" customFormat="1" ht="30">
      <c r="A11" s="11" t="s">
        <v>40</v>
      </c>
      <c r="B11" s="12" t="s">
        <v>41</v>
      </c>
      <c r="C11" s="32">
        <v>830700</v>
      </c>
      <c r="D11" s="32">
        <v>834257.99</v>
      </c>
      <c r="E11" s="32">
        <v>2730700</v>
      </c>
      <c r="F11" s="50">
        <v>112313.1</v>
      </c>
      <c r="G11" s="29">
        <f t="shared" si="1"/>
        <v>1900000</v>
      </c>
      <c r="H11" s="29">
        <f t="shared" si="2"/>
        <v>-721944.89</v>
      </c>
      <c r="I11" s="30">
        <f t="shared" si="3"/>
        <v>0.13462634022839867</v>
      </c>
    </row>
    <row r="12" spans="1:9" s="4" customFormat="1" ht="84" customHeight="1">
      <c r="A12" s="11" t="s">
        <v>61</v>
      </c>
      <c r="B12" s="31" t="s">
        <v>70</v>
      </c>
      <c r="C12" s="32">
        <v>0</v>
      </c>
      <c r="D12" s="32">
        <v>0</v>
      </c>
      <c r="E12" s="32">
        <v>0</v>
      </c>
      <c r="F12" s="50">
        <v>1911.47</v>
      </c>
      <c r="G12" s="29">
        <f t="shared" si="1"/>
        <v>0</v>
      </c>
      <c r="H12" s="29">
        <f t="shared" si="2"/>
        <v>1911.47</v>
      </c>
      <c r="I12" s="30" t="e">
        <f t="shared" si="3"/>
        <v>#DIV/0!</v>
      </c>
    </row>
    <row r="13" spans="1:9" s="4" customFormat="1" ht="61.5" customHeight="1">
      <c r="A13" s="49" t="s">
        <v>65</v>
      </c>
      <c r="B13" s="31" t="s">
        <v>64</v>
      </c>
      <c r="C13" s="32">
        <v>0</v>
      </c>
      <c r="D13" s="32">
        <v>-26840.66</v>
      </c>
      <c r="E13" s="32">
        <v>354900</v>
      </c>
      <c r="F13" s="32">
        <v>0</v>
      </c>
      <c r="G13" s="29">
        <f t="shared" si="1"/>
        <v>354900</v>
      </c>
      <c r="H13" s="29">
        <f t="shared" si="2"/>
        <v>26840.66</v>
      </c>
      <c r="I13" s="30">
        <f t="shared" si="3"/>
        <v>0</v>
      </c>
    </row>
    <row r="14" spans="1:9" s="4" customFormat="1" ht="61.5" customHeight="1">
      <c r="A14" s="49" t="s">
        <v>73</v>
      </c>
      <c r="B14" s="31" t="s">
        <v>69</v>
      </c>
      <c r="C14" s="32">
        <v>0</v>
      </c>
      <c r="D14" s="32">
        <v>0</v>
      </c>
      <c r="E14" s="32">
        <v>60100</v>
      </c>
      <c r="F14" s="32">
        <v>0</v>
      </c>
      <c r="G14" s="29">
        <f t="shared" si="1"/>
        <v>60100</v>
      </c>
      <c r="H14" s="29">
        <f t="shared" si="2"/>
        <v>0</v>
      </c>
      <c r="I14" s="30" t="e">
        <f t="shared" si="3"/>
        <v>#DIV/0!</v>
      </c>
    </row>
    <row r="15" spans="1:9" s="4" customFormat="1" ht="61.5" customHeight="1">
      <c r="A15" s="49" t="s">
        <v>72</v>
      </c>
      <c r="B15" s="31" t="s">
        <v>71</v>
      </c>
      <c r="C15" s="32">
        <v>0</v>
      </c>
      <c r="D15" s="32">
        <v>0</v>
      </c>
      <c r="E15" s="32">
        <v>0</v>
      </c>
      <c r="F15" s="50">
        <v>3903775.41</v>
      </c>
      <c r="G15" s="29">
        <f t="shared" si="1"/>
        <v>0</v>
      </c>
      <c r="H15" s="29">
        <f t="shared" si="2"/>
        <v>3903775.41</v>
      </c>
      <c r="I15" s="30" t="e">
        <f t="shared" si="3"/>
        <v>#DIV/0!</v>
      </c>
    </row>
    <row r="16" spans="1:9" s="4" customFormat="1">
      <c r="A16" s="13" t="s">
        <v>8</v>
      </c>
      <c r="B16" s="14" t="s">
        <v>9</v>
      </c>
      <c r="C16" s="37">
        <f>C17+C18+C19+C20</f>
        <v>17662000</v>
      </c>
      <c r="D16" s="37">
        <f t="shared" ref="D16:F16" si="5">D17+D18+D19+D20</f>
        <v>5877190.4299999997</v>
      </c>
      <c r="E16" s="37">
        <f t="shared" si="5"/>
        <v>26940000</v>
      </c>
      <c r="F16" s="37">
        <f t="shared" si="5"/>
        <v>8249263.8900000006</v>
      </c>
      <c r="G16" s="27">
        <f t="shared" si="1"/>
        <v>9278000</v>
      </c>
      <c r="H16" s="27">
        <f t="shared" si="2"/>
        <v>2372073.4600000009</v>
      </c>
      <c r="I16" s="28">
        <f t="shared" si="3"/>
        <v>1.4036067043007148</v>
      </c>
    </row>
    <row r="17" spans="1:9" s="4" customFormat="1" ht="30">
      <c r="A17" s="11" t="s">
        <v>10</v>
      </c>
      <c r="B17" s="12" t="s">
        <v>45</v>
      </c>
      <c r="C17" s="32">
        <v>12109000</v>
      </c>
      <c r="D17" s="32">
        <v>1492776.68</v>
      </c>
      <c r="E17" s="32">
        <v>20034000</v>
      </c>
      <c r="F17" s="32">
        <v>3620866.99</v>
      </c>
      <c r="G17" s="29">
        <f t="shared" si="1"/>
        <v>7925000</v>
      </c>
      <c r="H17" s="29">
        <f t="shared" si="2"/>
        <v>2128090.3100000005</v>
      </c>
      <c r="I17" s="30">
        <f t="shared" si="3"/>
        <v>2.4255918775472836</v>
      </c>
    </row>
    <row r="18" spans="1:9" s="4" customFormat="1">
      <c r="A18" s="11" t="s">
        <v>42</v>
      </c>
      <c r="B18" s="12" t="s">
        <v>46</v>
      </c>
      <c r="C18" s="32">
        <v>0</v>
      </c>
      <c r="D18" s="32">
        <v>5799.65</v>
      </c>
      <c r="E18" s="32">
        <v>0</v>
      </c>
      <c r="F18" s="50">
        <v>2000</v>
      </c>
      <c r="G18" s="29">
        <f t="shared" si="1"/>
        <v>0</v>
      </c>
      <c r="H18" s="29">
        <f t="shared" si="2"/>
        <v>-3799.6499999999996</v>
      </c>
      <c r="I18" s="30">
        <f t="shared" si="3"/>
        <v>0.344848396023898</v>
      </c>
    </row>
    <row r="19" spans="1:9" s="4" customFormat="1">
      <c r="A19" s="11" t="s">
        <v>43</v>
      </c>
      <c r="B19" s="12" t="s">
        <v>47</v>
      </c>
      <c r="C19" s="32">
        <v>4651000</v>
      </c>
      <c r="D19" s="32">
        <v>3728379.9</v>
      </c>
      <c r="E19" s="32">
        <v>5453000</v>
      </c>
      <c r="F19" s="50">
        <v>3959285.65</v>
      </c>
      <c r="G19" s="29">
        <f t="shared" si="1"/>
        <v>802000</v>
      </c>
      <c r="H19" s="29">
        <f t="shared" si="2"/>
        <v>230905.75</v>
      </c>
      <c r="I19" s="30">
        <f t="shared" si="3"/>
        <v>1.0619319265185396</v>
      </c>
    </row>
    <row r="20" spans="1:9" s="4" customFormat="1">
      <c r="A20" s="11" t="s">
        <v>44</v>
      </c>
      <c r="B20" s="12" t="s">
        <v>48</v>
      </c>
      <c r="C20" s="32">
        <v>902000</v>
      </c>
      <c r="D20" s="32">
        <v>650234.19999999995</v>
      </c>
      <c r="E20" s="32">
        <v>1453000</v>
      </c>
      <c r="F20" s="50">
        <v>667111.25</v>
      </c>
      <c r="G20" s="29">
        <f t="shared" si="1"/>
        <v>551000</v>
      </c>
      <c r="H20" s="29">
        <f t="shared" si="2"/>
        <v>16877.050000000047</v>
      </c>
      <c r="I20" s="30">
        <f t="shared" si="3"/>
        <v>1.0259553403988901</v>
      </c>
    </row>
    <row r="21" spans="1:9" s="4" customFormat="1" ht="29.25">
      <c r="A21" s="38" t="s">
        <v>11</v>
      </c>
      <c r="B21" s="26" t="s">
        <v>49</v>
      </c>
      <c r="C21" s="37">
        <v>0</v>
      </c>
      <c r="D21" s="37">
        <v>0</v>
      </c>
      <c r="E21" s="37">
        <v>0</v>
      </c>
      <c r="F21" s="37">
        <v>0</v>
      </c>
      <c r="G21" s="27">
        <f t="shared" si="1"/>
        <v>0</v>
      </c>
      <c r="H21" s="27">
        <f t="shared" si="2"/>
        <v>0</v>
      </c>
      <c r="I21" s="28" t="e">
        <f t="shared" si="3"/>
        <v>#DIV/0!</v>
      </c>
    </row>
    <row r="22" spans="1:9" s="4" customFormat="1">
      <c r="A22" s="38" t="s">
        <v>12</v>
      </c>
      <c r="B22" s="26" t="s">
        <v>50</v>
      </c>
      <c r="C22" s="39">
        <v>2618000</v>
      </c>
      <c r="D22" s="37">
        <v>770414.18</v>
      </c>
      <c r="E22" s="39">
        <v>6863000</v>
      </c>
      <c r="F22" s="51">
        <v>2165941.39</v>
      </c>
      <c r="G22" s="27">
        <f t="shared" si="1"/>
        <v>4245000</v>
      </c>
      <c r="H22" s="27">
        <f t="shared" si="2"/>
        <v>1395527.21</v>
      </c>
      <c r="I22" s="28">
        <f t="shared" si="3"/>
        <v>2.8113986557204851</v>
      </c>
    </row>
    <row r="23" spans="1:9" s="4" customFormat="1" ht="29.25">
      <c r="A23" s="38" t="s">
        <v>13</v>
      </c>
      <c r="B23" s="26" t="s">
        <v>51</v>
      </c>
      <c r="C23" s="37">
        <v>8760000</v>
      </c>
      <c r="D23" s="37">
        <v>2664616.33</v>
      </c>
      <c r="E23" s="37">
        <v>8910000</v>
      </c>
      <c r="F23" s="51">
        <v>868418.62</v>
      </c>
      <c r="G23" s="27">
        <f t="shared" si="1"/>
        <v>150000</v>
      </c>
      <c r="H23" s="27">
        <f t="shared" si="2"/>
        <v>-1796197.71</v>
      </c>
      <c r="I23" s="28">
        <f t="shared" si="3"/>
        <v>0.32590756508649033</v>
      </c>
    </row>
    <row r="24" spans="1:9" s="4" customFormat="1">
      <c r="A24" s="38" t="s">
        <v>14</v>
      </c>
      <c r="B24" s="26" t="s">
        <v>52</v>
      </c>
      <c r="C24" s="37">
        <v>145800</v>
      </c>
      <c r="D24" s="37">
        <v>68412.67</v>
      </c>
      <c r="E24" s="37">
        <v>116500</v>
      </c>
      <c r="F24" s="51">
        <v>33935.35</v>
      </c>
      <c r="G24" s="27">
        <f t="shared" si="1"/>
        <v>-29300</v>
      </c>
      <c r="H24" s="27">
        <f t="shared" si="2"/>
        <v>-34477.32</v>
      </c>
      <c r="I24" s="28">
        <f t="shared" si="3"/>
        <v>0.49603896471223824</v>
      </c>
    </row>
    <row r="25" spans="1:9" s="4" customFormat="1" ht="29.25">
      <c r="A25" s="38" t="s">
        <v>56</v>
      </c>
      <c r="B25" s="26" t="s">
        <v>57</v>
      </c>
      <c r="C25" s="37">
        <v>0</v>
      </c>
      <c r="D25" s="37">
        <v>0</v>
      </c>
      <c r="E25" s="37">
        <v>0</v>
      </c>
      <c r="F25" s="37">
        <v>0</v>
      </c>
      <c r="G25" s="27">
        <f t="shared" si="1"/>
        <v>0</v>
      </c>
      <c r="H25" s="27">
        <f t="shared" si="2"/>
        <v>0</v>
      </c>
      <c r="I25" s="28" t="e">
        <f t="shared" si="3"/>
        <v>#DIV/0!</v>
      </c>
    </row>
    <row r="26" spans="1:9" s="4" customFormat="1" ht="29.25">
      <c r="A26" s="38" t="s">
        <v>15</v>
      </c>
      <c r="B26" s="26" t="s">
        <v>53</v>
      </c>
      <c r="C26" s="37">
        <v>10000</v>
      </c>
      <c r="D26" s="37">
        <v>33516.03</v>
      </c>
      <c r="E26" s="37">
        <v>30000</v>
      </c>
      <c r="F26" s="51">
        <v>20113.28</v>
      </c>
      <c r="G26" s="27">
        <f t="shared" si="1"/>
        <v>20000</v>
      </c>
      <c r="H26" s="27">
        <f t="shared" si="2"/>
        <v>-13402.75</v>
      </c>
      <c r="I26" s="28">
        <f t="shared" si="3"/>
        <v>0.60010926115055985</v>
      </c>
    </row>
    <row r="27" spans="1:9" s="4" customFormat="1">
      <c r="A27" s="38" t="s">
        <v>16</v>
      </c>
      <c r="B27" s="26" t="s">
        <v>54</v>
      </c>
      <c r="C27" s="37">
        <v>580000</v>
      </c>
      <c r="D27" s="37">
        <v>191228.93</v>
      </c>
      <c r="E27" s="37">
        <v>682000</v>
      </c>
      <c r="F27" s="51">
        <v>133699.21</v>
      </c>
      <c r="G27" s="27">
        <f t="shared" si="1"/>
        <v>102000</v>
      </c>
      <c r="H27" s="27">
        <f t="shared" si="2"/>
        <v>-57529.72</v>
      </c>
      <c r="I27" s="28">
        <f t="shared" si="3"/>
        <v>0.69915786277735281</v>
      </c>
    </row>
    <row r="28" spans="1:9" s="4" customFormat="1">
      <c r="A28" s="38" t="s">
        <v>17</v>
      </c>
      <c r="B28" s="26" t="s">
        <v>55</v>
      </c>
      <c r="C28" s="37">
        <v>0</v>
      </c>
      <c r="D28" s="37">
        <v>0</v>
      </c>
      <c r="E28" s="37">
        <v>0</v>
      </c>
      <c r="F28" s="37">
        <v>0</v>
      </c>
      <c r="G28" s="27">
        <f t="shared" si="1"/>
        <v>0</v>
      </c>
      <c r="H28" s="27">
        <f t="shared" si="2"/>
        <v>0</v>
      </c>
      <c r="I28" s="28" t="e">
        <f t="shared" si="3"/>
        <v>#DIV/0!</v>
      </c>
    </row>
    <row r="29" spans="1:9" s="4" customFormat="1">
      <c r="A29" s="13" t="s">
        <v>18</v>
      </c>
      <c r="B29" s="14" t="s">
        <v>19</v>
      </c>
      <c r="C29" s="37">
        <f>C30+C35+C36</f>
        <v>702168878</v>
      </c>
      <c r="D29" s="37">
        <f t="shared" ref="D29:F29" si="6">D30+D35+D36</f>
        <v>186072712.50999996</v>
      </c>
      <c r="E29" s="37">
        <f t="shared" si="6"/>
        <v>827769278</v>
      </c>
      <c r="F29" s="37">
        <f t="shared" si="6"/>
        <v>208223096.19</v>
      </c>
      <c r="G29" s="27">
        <f t="shared" si="1"/>
        <v>125600400</v>
      </c>
      <c r="H29" s="27">
        <f t="shared" si="2"/>
        <v>22150383.680000037</v>
      </c>
      <c r="I29" s="28">
        <f t="shared" si="3"/>
        <v>1.1190415476896411</v>
      </c>
    </row>
    <row r="30" spans="1:9" s="4" customFormat="1" ht="28.5">
      <c r="A30" s="13" t="s">
        <v>20</v>
      </c>
      <c r="B30" s="14" t="s">
        <v>21</v>
      </c>
      <c r="C30" s="37">
        <f>C31+C32+C33+C34</f>
        <v>702168878</v>
      </c>
      <c r="D30" s="37">
        <f t="shared" ref="D30:F30" si="7">D31+D32+D33+D34</f>
        <v>186072815.36999997</v>
      </c>
      <c r="E30" s="37">
        <f t="shared" si="7"/>
        <v>827769278</v>
      </c>
      <c r="F30" s="37">
        <f t="shared" si="7"/>
        <v>208223096.19</v>
      </c>
      <c r="G30" s="27">
        <f t="shared" si="1"/>
        <v>125600400</v>
      </c>
      <c r="H30" s="27">
        <f t="shared" si="2"/>
        <v>22150280.820000023</v>
      </c>
      <c r="I30" s="28">
        <f t="shared" si="3"/>
        <v>1.1190409290898022</v>
      </c>
    </row>
    <row r="31" spans="1:9" s="4" customFormat="1">
      <c r="A31" s="15" t="s">
        <v>22</v>
      </c>
      <c r="B31" s="16" t="s">
        <v>32</v>
      </c>
      <c r="C31" s="32">
        <v>235801000</v>
      </c>
      <c r="D31" s="32">
        <v>67868000</v>
      </c>
      <c r="E31" s="32">
        <v>264454000</v>
      </c>
      <c r="F31" s="50">
        <v>72508000</v>
      </c>
      <c r="G31" s="29">
        <f t="shared" si="1"/>
        <v>28653000</v>
      </c>
      <c r="H31" s="29">
        <f t="shared" si="2"/>
        <v>4640000</v>
      </c>
      <c r="I31" s="30">
        <f t="shared" si="3"/>
        <v>1.068368008487063</v>
      </c>
    </row>
    <row r="32" spans="1:9" s="4" customFormat="1" ht="14.25" customHeight="1">
      <c r="A32" s="15" t="s">
        <v>23</v>
      </c>
      <c r="B32" s="16" t="s">
        <v>33</v>
      </c>
      <c r="C32" s="32">
        <v>33900000</v>
      </c>
      <c r="D32" s="32">
        <v>11088103.550000001</v>
      </c>
      <c r="E32" s="32">
        <v>72363200</v>
      </c>
      <c r="F32" s="50">
        <v>20685112.390000001</v>
      </c>
      <c r="G32" s="29">
        <f t="shared" si="1"/>
        <v>38463200</v>
      </c>
      <c r="H32" s="29">
        <f t="shared" si="2"/>
        <v>9597008.8399999999</v>
      </c>
      <c r="I32" s="30">
        <f t="shared" si="3"/>
        <v>1.8655230172340878</v>
      </c>
    </row>
    <row r="33" spans="1:9" s="4" customFormat="1">
      <c r="A33" s="15" t="s">
        <v>24</v>
      </c>
      <c r="B33" s="16" t="s">
        <v>34</v>
      </c>
      <c r="C33" s="32">
        <v>358381400</v>
      </c>
      <c r="D33" s="32">
        <v>87615413.590000004</v>
      </c>
      <c r="E33" s="32">
        <v>396175900</v>
      </c>
      <c r="F33" s="50">
        <v>92654869.140000001</v>
      </c>
      <c r="G33" s="29">
        <f t="shared" si="1"/>
        <v>37794500</v>
      </c>
      <c r="H33" s="29">
        <f t="shared" si="2"/>
        <v>5039455.549999997</v>
      </c>
      <c r="I33" s="30">
        <f t="shared" si="3"/>
        <v>1.057517910873335</v>
      </c>
    </row>
    <row r="34" spans="1:9" s="4" customFormat="1">
      <c r="A34" s="15" t="s">
        <v>25</v>
      </c>
      <c r="B34" s="16" t="s">
        <v>35</v>
      </c>
      <c r="C34" s="32">
        <v>74086478</v>
      </c>
      <c r="D34" s="32">
        <v>19501298.23</v>
      </c>
      <c r="E34" s="32">
        <v>94776178</v>
      </c>
      <c r="F34" s="50">
        <v>22375114.66</v>
      </c>
      <c r="G34" s="29">
        <f t="shared" si="1"/>
        <v>20689700</v>
      </c>
      <c r="H34" s="29">
        <f t="shared" si="2"/>
        <v>2873816.4299999997</v>
      </c>
      <c r="I34" s="30">
        <f t="shared" si="3"/>
        <v>1.1473653905553343</v>
      </c>
    </row>
    <row r="35" spans="1:9" s="4" customFormat="1" ht="62.25" customHeight="1">
      <c r="A35" s="17" t="s">
        <v>59</v>
      </c>
      <c r="B35" s="14" t="s">
        <v>58</v>
      </c>
      <c r="C35" s="37">
        <v>0</v>
      </c>
      <c r="D35" s="37">
        <v>0</v>
      </c>
      <c r="E35" s="37">
        <v>0</v>
      </c>
      <c r="F35" s="37">
        <v>0</v>
      </c>
      <c r="G35" s="27">
        <f t="shared" ref="G35" si="8">E35-C35</f>
        <v>0</v>
      </c>
      <c r="H35" s="27">
        <f t="shared" ref="H35" si="9">F35-D35</f>
        <v>0</v>
      </c>
      <c r="I35" s="28" t="e">
        <f t="shared" si="3"/>
        <v>#DIV/0!</v>
      </c>
    </row>
    <row r="36" spans="1:9" s="4" customFormat="1" ht="43.5" thickBot="1">
      <c r="A36" s="24" t="s">
        <v>26</v>
      </c>
      <c r="B36" s="25" t="s">
        <v>27</v>
      </c>
      <c r="C36" s="40">
        <v>0</v>
      </c>
      <c r="D36" s="40">
        <v>-102.86</v>
      </c>
      <c r="E36" s="40">
        <v>0</v>
      </c>
      <c r="F36" s="40"/>
      <c r="G36" s="41">
        <f t="shared" si="1"/>
        <v>0</v>
      </c>
      <c r="H36" s="41">
        <f t="shared" si="2"/>
        <v>102.86</v>
      </c>
      <c r="I36" s="42">
        <f>F34/D34</f>
        <v>1.1473653905553343</v>
      </c>
    </row>
    <row r="37" spans="1:9" s="6" customFormat="1" thickBot="1">
      <c r="A37" s="47" t="s">
        <v>29</v>
      </c>
      <c r="B37" s="48"/>
      <c r="C37" s="43">
        <f>C6+C29</f>
        <v>835321078</v>
      </c>
      <c r="D37" s="43">
        <f>D6+D29</f>
        <v>218132293.37999997</v>
      </c>
      <c r="E37" s="43">
        <f>E6+E29</f>
        <v>1002852778</v>
      </c>
      <c r="F37" s="43">
        <f>F6+F29</f>
        <v>248393493.81</v>
      </c>
      <c r="G37" s="44">
        <f t="shared" si="1"/>
        <v>167531700</v>
      </c>
      <c r="H37" s="44">
        <f t="shared" si="2"/>
        <v>30261200.430000037</v>
      </c>
      <c r="I37" s="45">
        <f>F37/D37</f>
        <v>1.1387286584718712</v>
      </c>
    </row>
    <row r="38" spans="1:9">
      <c r="C38" s="9"/>
      <c r="D38" s="9"/>
      <c r="E38" s="9"/>
      <c r="F38" s="9"/>
      <c r="G38" s="9"/>
      <c r="H38" s="9"/>
      <c r="I38" s="9"/>
    </row>
    <row r="39" spans="1:9">
      <c r="E39" s="9"/>
      <c r="F39" s="9"/>
    </row>
    <row r="40" spans="1:9">
      <c r="C40" s="10"/>
      <c r="D40" s="10"/>
      <c r="E40" s="10"/>
      <c r="F40" s="10"/>
      <c r="G40" s="10"/>
      <c r="H40" s="10"/>
    </row>
  </sheetData>
  <mergeCells count="2">
    <mergeCell ref="A2:I2"/>
    <mergeCell ref="A37:B37"/>
  </mergeCells>
  <pageMargins left="0.39370078740157483" right="0.15748031496062992" top="0.27559055118110237" bottom="0.35433070866141736" header="0.31496062992125984" footer="0.31496062992125984"/>
  <pageSetup paperSize="9" scale="51" orientation="landscape" r:id="rId1"/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субъект</vt:lpstr>
      <vt:lpstr>'Доходы субъект'!Область_печати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Доходник</cp:lastModifiedBy>
  <cp:lastPrinted>2024-04-05T10:53:48Z</cp:lastPrinted>
  <dcterms:created xsi:type="dcterms:W3CDTF">2016-08-12T04:26:47Z</dcterms:created>
  <dcterms:modified xsi:type="dcterms:W3CDTF">2025-04-22T09:28:02Z</dcterms:modified>
</cp:coreProperties>
</file>