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1835" tabRatio="764"/>
  </bookViews>
  <sheets>
    <sheet name="Расходы МО" sheetId="4" r:id="rId1"/>
  </sheets>
  <definedNames>
    <definedName name="_xlnm.Print_Titles" localSheetId="0">'Расходы МО'!$5:$6</definedName>
    <definedName name="_xlnm.Print_Area" localSheetId="0">'Расходы МО'!$A$2:$J$50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4" l="1"/>
  <c r="F39" i="4"/>
  <c r="D44" i="4"/>
  <c r="E44" i="4"/>
  <c r="F25" i="4"/>
  <c r="G25" i="4"/>
  <c r="J46" i="4"/>
  <c r="I43" i="4"/>
  <c r="J43" i="4"/>
  <c r="H43" i="4"/>
  <c r="G16" i="4"/>
  <c r="I13" i="4"/>
  <c r="J13" i="4"/>
  <c r="H13" i="4"/>
  <c r="E39" i="4"/>
  <c r="D39" i="4"/>
  <c r="I27" i="4"/>
  <c r="J27" i="4"/>
  <c r="H27" i="4"/>
  <c r="F16" i="4" l="1"/>
  <c r="G44" i="4"/>
  <c r="F44" i="4"/>
  <c r="I46" i="4"/>
  <c r="H46" i="4"/>
  <c r="G28" i="4"/>
  <c r="I32" i="4"/>
  <c r="J32" i="4"/>
  <c r="H32" i="4"/>
  <c r="J26" i="4"/>
  <c r="J18" i="4"/>
  <c r="I18" i="4"/>
  <c r="H18" i="4"/>
  <c r="G35" i="4"/>
  <c r="G39" i="4"/>
  <c r="G47" i="4"/>
  <c r="F47" i="4"/>
  <c r="F35" i="4"/>
  <c r="G21" i="4"/>
  <c r="F21" i="4"/>
  <c r="G7" i="4"/>
  <c r="F7" i="4"/>
  <c r="E47" i="4"/>
  <c r="D47" i="4"/>
  <c r="E35" i="4"/>
  <c r="D35" i="4"/>
  <c r="I38" i="4"/>
  <c r="J38" i="4"/>
  <c r="H38" i="4"/>
  <c r="I37" i="4"/>
  <c r="J37" i="4"/>
  <c r="H37" i="4"/>
  <c r="E28" i="4"/>
  <c r="D28" i="4"/>
  <c r="E21" i="4"/>
  <c r="D21" i="4"/>
  <c r="E16" i="4"/>
  <c r="D16" i="4"/>
  <c r="I20" i="4"/>
  <c r="J20" i="4"/>
  <c r="H20" i="4"/>
  <c r="E7" i="4"/>
  <c r="D7" i="4"/>
  <c r="I49" i="4"/>
  <c r="H49" i="4"/>
  <c r="J49" i="4"/>
  <c r="F50" i="4" l="1"/>
  <c r="G50" i="4"/>
  <c r="J25" i="4"/>
  <c r="E50" i="4"/>
  <c r="D50" i="4"/>
  <c r="I48" i="4"/>
  <c r="I28" i="4"/>
  <c r="I29" i="4"/>
  <c r="I30" i="4"/>
  <c r="I31" i="4"/>
  <c r="I33" i="4"/>
  <c r="I34" i="4"/>
  <c r="I35" i="4"/>
  <c r="I36" i="4"/>
  <c r="I39" i="4"/>
  <c r="I40" i="4"/>
  <c r="I41" i="4"/>
  <c r="I42" i="4"/>
  <c r="I44" i="4"/>
  <c r="I45" i="4"/>
  <c r="I47" i="4"/>
  <c r="I19" i="4"/>
  <c r="I21" i="4"/>
  <c r="I22" i="4"/>
  <c r="I23" i="4"/>
  <c r="I24" i="4"/>
  <c r="I25" i="4"/>
  <c r="I26" i="4"/>
  <c r="I9" i="4"/>
  <c r="I10" i="4"/>
  <c r="I11" i="4"/>
  <c r="I12" i="4"/>
  <c r="I14" i="4"/>
  <c r="I15" i="4"/>
  <c r="I16" i="4"/>
  <c r="I17" i="4"/>
  <c r="I8" i="4"/>
  <c r="H8" i="4"/>
  <c r="H9" i="4"/>
  <c r="H10" i="4"/>
  <c r="H11" i="4"/>
  <c r="H12" i="4"/>
  <c r="H14" i="4"/>
  <c r="H15" i="4"/>
  <c r="H16" i="4"/>
  <c r="H17" i="4"/>
  <c r="H19" i="4"/>
  <c r="H21" i="4"/>
  <c r="H22" i="4"/>
  <c r="H23" i="4"/>
  <c r="H24" i="4"/>
  <c r="H25" i="4"/>
  <c r="H26" i="4"/>
  <c r="H28" i="4"/>
  <c r="H29" i="4"/>
  <c r="H30" i="4"/>
  <c r="H31" i="4"/>
  <c r="H33" i="4"/>
  <c r="H34" i="4"/>
  <c r="H35" i="4"/>
  <c r="H36" i="4"/>
  <c r="H39" i="4"/>
  <c r="H40" i="4"/>
  <c r="H41" i="4"/>
  <c r="H42" i="4"/>
  <c r="H44" i="4"/>
  <c r="H45" i="4"/>
  <c r="H47" i="4"/>
  <c r="H48" i="4"/>
  <c r="H7" i="4"/>
  <c r="H50" i="4" l="1"/>
  <c r="I50" i="4"/>
  <c r="I7" i="4"/>
  <c r="J8" i="4" l="1"/>
  <c r="J9" i="4"/>
  <c r="J10" i="4"/>
  <c r="J11" i="4"/>
  <c r="J12" i="4"/>
  <c r="J14" i="4"/>
  <c r="J15" i="4"/>
  <c r="J16" i="4"/>
  <c r="J17" i="4"/>
  <c r="J19" i="4"/>
  <c r="J21" i="4"/>
  <c r="J22" i="4"/>
  <c r="J23" i="4"/>
  <c r="J24" i="4"/>
  <c r="J28" i="4"/>
  <c r="J29" i="4"/>
  <c r="J30" i="4"/>
  <c r="J31" i="4"/>
  <c r="J33" i="4"/>
  <c r="J34" i="4"/>
  <c r="J35" i="4"/>
  <c r="J36" i="4"/>
  <c r="J39" i="4"/>
  <c r="J40" i="4"/>
  <c r="J41" i="4"/>
  <c r="J42" i="4"/>
  <c r="J44" i="4"/>
  <c r="J45" i="4"/>
  <c r="J47" i="4"/>
  <c r="J48" i="4"/>
  <c r="J50" i="4"/>
  <c r="J7" i="4"/>
</calcChain>
</file>

<file path=xl/sharedStrings.xml><?xml version="1.0" encoding="utf-8"?>
<sst xmlns="http://schemas.openxmlformats.org/spreadsheetml/2006/main" count="137" uniqueCount="70">
  <si>
    <t>ИТОГО</t>
  </si>
  <si>
    <t>Наименование показателя</t>
  </si>
  <si>
    <t>РЗ</t>
  </si>
  <si>
    <t>ПР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</si>
  <si>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</si>
  <si>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</si>
  <si>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</si>
  <si>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</si>
  <si>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</si>
  <si>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</si>
  <si>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</si>
  <si>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</si>
  <si>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</si>
  <si>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</si>
  <si>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</si>
  <si>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</si>
  <si>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</si>
  <si>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</si>
  <si>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</si>
  <si>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</si>
  <si>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</si>
  <si>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</si>
  <si>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</si>
  <si>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</si>
  <si>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</si>
  <si>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09</t>
  </si>
  <si>
    <t>10</t>
  </si>
  <si>
    <t>14</t>
  </si>
  <si>
    <t>НАЦИОНАЛЬНАЯ ЭКОНОМИКА</t>
  </si>
  <si>
    <t>Сельское хозяйство и рыболовство</t>
  </si>
  <si>
    <t>Транспорт</t>
  </si>
  <si>
    <t>08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</si>
  <si>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</si>
  <si>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</si>
  <si>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</si>
  <si>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</si>
  <si>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</si>
  <si>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</si>
  <si>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</si>
  <si>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</si>
  <si>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</si>
  <si>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</si>
  <si>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</si>
  <si>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</si>
  <si>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</si>
  <si>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</si>
  <si>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</si>
  <si>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Дотации на выравнивание бюджетной обеспеченности субъектов Российской Федерации и муниципальных образований</t>
  </si>
  <si>
    <t>Отклонение (план)
гр. 6 - гр. 4</t>
  </si>
  <si>
    <t>Отклонение (факт)
гр. 7 - гр. 5</t>
  </si>
  <si>
    <t>% отклонения (факт)
гр. 7/гр. 5</t>
  </si>
  <si>
    <t xml:space="preserve">МЕЖБЮДЖЕТНЫЕ ТРАНСФЕРТЫ ОБЩЕГО ХАРАКТЕРА БЮДЖЕТАМ БЮДЖЕТНОЙ СИСТЕМЫ РОССИЙСКОЙ ФЕДЕРАЦИИ </t>
  </si>
  <si>
    <t>Иные дотации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</si>
  <si>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</si>
  <si>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</si>
  <si>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Дополнительное образование детей</t>
  </si>
  <si>
    <t xml:space="preserve">Молодежная политика </t>
  </si>
  <si>
    <t>Кинематография</t>
  </si>
  <si>
    <t>Другие вопросы в области культуры, кинематографии</t>
  </si>
  <si>
    <t>Гражданская оборона</t>
  </si>
  <si>
    <t>Профессиональная подготовка, переподготовка и повышение квалификации</t>
  </si>
  <si>
    <t>Спорт высших достижений</t>
  </si>
  <si>
    <t>Обеспечение проведения выборов и референдумов</t>
  </si>
  <si>
    <t>Коммунальное хозяйство</t>
  </si>
  <si>
    <t>Другие вопросы в области социальной политики</t>
  </si>
  <si>
    <t>Уточненный план на 01.07.2024</t>
  </si>
  <si>
    <t>Факт на 01.07.2024</t>
  </si>
  <si>
    <t>Уточненный план на 01.07.2025</t>
  </si>
  <si>
    <t>Факт на 01.07.2025</t>
  </si>
  <si>
    <t>Информация об объемах расходов бюджета Адамовского района  за 1-ое полугодие 2025 года 
в сравнении с аналогичным периодом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</si>
</sst>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₽&quot;###,##0.00"/>
    <numFmt numFmtId="165" formatCode="0.0%"/>
    <numFmt numFmtId="166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/>
    <xf numFmtId="4" fontId="2" fillId="0" borderId="0" xfId="0" applyNumberFormat="1" applyFont="1"/>
    <xf numFmtId="164" fontId="4" fillId="0" borderId="22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wrapText="1"/>
    </xf>
    <xf numFmtId="166" fontId="9" fillId="0" borderId="3" xfId="0" applyNumberFormat="1" applyFont="1" applyFill="1" applyBorder="1" applyAlignment="1">
      <alignment horizontal="right" wrapText="1"/>
    </xf>
    <xf numFmtId="165" fontId="9" fillId="0" borderId="4" xfId="1" applyNumberFormat="1" applyFont="1" applyFill="1" applyBorder="1" applyAlignment="1">
      <alignment horizontal="right" wrapText="1"/>
    </xf>
    <xf numFmtId="164" fontId="4" fillId="0" borderId="5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6" fontId="4" fillId="0" borderId="14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5" fontId="4" fillId="0" borderId="15" xfId="1" applyNumberFormat="1" applyFont="1" applyFill="1" applyBorder="1" applyAlignment="1">
      <alignment horizontal="right" wrapText="1"/>
    </xf>
    <xf numFmtId="164" fontId="9" fillId="0" borderId="5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6" fontId="9" fillId="0" borderId="14" xfId="0" applyNumberFormat="1" applyFont="1" applyFill="1" applyBorder="1" applyAlignment="1">
      <alignment horizontal="right" wrapText="1"/>
    </xf>
    <xf numFmtId="166" fontId="9" fillId="0" borderId="1" xfId="0" applyNumberFormat="1" applyFont="1" applyFill="1" applyBorder="1" applyAlignment="1">
      <alignment horizontal="right" wrapText="1"/>
    </xf>
    <xf numFmtId="165" fontId="9" fillId="0" borderId="15" xfId="1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center" vertical="center"/>
    </xf>
    <xf numFmtId="166" fontId="9" fillId="0" borderId="12" xfId="0" applyNumberFormat="1" applyFont="1" applyFill="1" applyBorder="1" applyAlignment="1">
      <alignment horizontal="right" wrapText="1"/>
    </xf>
    <xf numFmtId="165" fontId="9" fillId="0" borderId="13" xfId="1" applyNumberFormat="1" applyFont="1" applyFill="1" applyBorder="1" applyAlignment="1">
      <alignment horizontal="right" wrapText="1"/>
    </xf>
    <xf numFmtId="166" fontId="4" fillId="0" borderId="23" xfId="0" applyNumberFormat="1" applyFont="1" applyFill="1" applyBorder="1" applyAlignment="1">
      <alignment horizontal="right" wrapText="1"/>
    </xf>
    <xf numFmtId="3" fontId="4" fillId="0" borderId="18" xfId="0" applyNumberFormat="1" applyFont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right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left" vertical="top" wrapText="1"/>
    </xf>
    <xf numFmtId="166" fontId="4" fillId="0" borderId="24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51"/>
  <sheetViews>
    <sheetView tabSelected="1" view="pageBreakPreview" topLeftCell="A2" zoomScale="120" zoomScaleNormal="85" zoomScaleSheetLayoutView="120" workbookViewId="0">
      <selection activeCell="E15" sqref="E15"/>
    </sheetView>
  </sheetViews>
  <sheetFormatPr defaultRowHeight="15" x14ac:dyDescent="0.25"/>
  <cols>
    <col min="1" max="1" width="69.42578125" style="1" customWidth="1"/>
    <col min="2" max="2" width="4.140625" style="1" bestFit="1" customWidth="1"/>
    <col min="3" max="3" width="4.5703125" style="1" customWidth="1"/>
    <col min="4" max="4" width="13.140625" style="1" customWidth="1"/>
    <col min="5" max="5" width="10.85546875" style="1" customWidth="1"/>
    <col min="6" max="6" width="12.5703125" style="1" customWidth="1"/>
    <col min="7" max="7" width="10.5703125" style="1" customWidth="1"/>
    <col min="8" max="8" width="11.140625" style="1" customWidth="1"/>
    <col min="9" max="9" width="10.5703125" style="1" customWidth="1"/>
    <col min="10" max="10" width="12.7109375" style="1" customWidth="1"/>
    <col min="11" max="16384" width="9.140625" style="1"/>
  </cols>
  <sheetData>
    <row r="1" spans="1:10" hidden="1" x14ac:dyDescent="0.25"/>
    <row r="2" spans="1:10" ht="41.25" customHeight="1" x14ac:dyDescent="0.25">
      <c r="A2" s="47" t="s">
        <v>69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idden="1" x14ac:dyDescent="0.25"/>
    <row r="4" spans="1:10" s="5" customFormat="1" ht="16.5" customHeight="1" thickBot="1" x14ac:dyDescent="0.3">
      <c r="D4" s="48"/>
      <c r="E4" s="48"/>
      <c r="F4" s="48"/>
      <c r="G4" s="48"/>
    </row>
    <row r="5" spans="1:10" s="9" customFormat="1" ht="38.25" x14ac:dyDescent="0.25">
      <c r="A5" s="2" t="s">
        <v>1</v>
      </c>
      <c r="B5" s="6" t="s">
        <v>2</v>
      </c>
      <c r="C5" s="7" t="s">
        <v>3</v>
      </c>
      <c r="D5" s="2" t="s">
        <v>65</v>
      </c>
      <c r="E5" s="8" t="s">
        <v>66</v>
      </c>
      <c r="F5" s="2" t="s">
        <v>67</v>
      </c>
      <c r="G5" s="12" t="s">
        <v>68</v>
      </c>
      <c r="H5" s="2" t="s">
        <v>48</v>
      </c>
      <c r="I5" s="4" t="s">
        <v>49</v>
      </c>
      <c r="J5" s="3" t="s">
        <v>50</v>
      </c>
    </row>
    <row r="6" spans="1:10" ht="15.75" thickBot="1" x14ac:dyDescent="0.3">
      <c r="A6" s="13">
        <v>1</v>
      </c>
      <c r="B6" s="14">
        <v>2</v>
      </c>
      <c r="C6" s="15">
        <v>3</v>
      </c>
      <c r="D6" s="13">
        <v>4</v>
      </c>
      <c r="E6" s="15">
        <v>5</v>
      </c>
      <c r="F6" s="13">
        <v>6</v>
      </c>
      <c r="G6" s="16">
        <v>7</v>
      </c>
      <c r="H6" s="41">
        <v>8</v>
      </c>
      <c r="I6" s="14">
        <v>9</v>
      </c>
      <c r="J6" s="15">
        <v>10</v>
      </c>
    </row>
    <row r="7" spans="1:10" ht="15.75" thickBot="1" x14ac:dyDescent="0.3">
      <c r="A7" s="17" t="s">
        <v>4</v>
      </c>
      <c r="B7" s="18" t="s">
        <v>5</v>
      </c>
      <c r="C7" s="19" t="s">
        <v>6</v>
      </c>
      <c r="D7" s="20">
        <f>SUM(D8:D15)</f>
        <v>79008.600000000006</v>
      </c>
      <c r="E7" s="20">
        <f>SUM(E8:E15)</f>
        <v>34423.1</v>
      </c>
      <c r="F7" s="20">
        <f>SUM(F8:F15)</f>
        <v>88727.2</v>
      </c>
      <c r="G7" s="20">
        <f>SUM(G8:G15)</f>
        <v>41613.599999999999</v>
      </c>
      <c r="H7" s="33">
        <f>F7-D7</f>
        <v>9718.5999999999913</v>
      </c>
      <c r="I7" s="21">
        <f>G7-E7</f>
        <v>7190.5</v>
      </c>
      <c r="J7" s="22">
        <f>IFERROR(G7/E7,"")</f>
        <v>1.2088858934843172</v>
      </c>
    </row>
    <row r="8" spans="1:10" ht="26.25" thickBot="1" x14ac:dyDescent="0.3">
      <c r="A8" s="23" t="s">
        <v>7</v>
      </c>
      <c r="B8" s="24" t="s">
        <v>5</v>
      </c>
      <c r="C8" s="25" t="s">
        <v>8</v>
      </c>
      <c r="D8" s="26">
        <v>2060.5</v>
      </c>
      <c r="E8" s="40">
        <v>856.6</v>
      </c>
      <c r="F8" s="26">
        <v>2339.1999999999998</v>
      </c>
      <c r="G8" s="40">
        <v>1156.8</v>
      </c>
      <c r="H8" s="27">
        <f t="shared" ref="H8:H49" si="0">F8-D8</f>
        <v>278.69999999999982</v>
      </c>
      <c r="I8" s="42">
        <f>G8-E8</f>
        <v>300.19999999999993</v>
      </c>
      <c r="J8" s="28">
        <f t="shared" ref="J8:J44" si="1">IFERROR(G8/E8,"")</f>
        <v>1.3504552883492877</v>
      </c>
    </row>
    <row r="9" spans="1:10" ht="26.25" thickBot="1" x14ac:dyDescent="0.3">
      <c r="A9" s="23" t="s">
        <v>9</v>
      </c>
      <c r="B9" s="24" t="s">
        <v>5</v>
      </c>
      <c r="C9" s="25" t="s">
        <v>10</v>
      </c>
      <c r="D9" s="26">
        <v>300</v>
      </c>
      <c r="E9" s="40">
        <v>145.30000000000001</v>
      </c>
      <c r="F9" s="26">
        <v>300</v>
      </c>
      <c r="G9" s="40">
        <v>216.1</v>
      </c>
      <c r="H9" s="27">
        <f t="shared" si="0"/>
        <v>0</v>
      </c>
      <c r="I9" s="42">
        <f t="shared" ref="I9:I49" si="2">G9-E9</f>
        <v>70.799999999999983</v>
      </c>
      <c r="J9" s="28">
        <f t="shared" si="1"/>
        <v>1.4872677219545767</v>
      </c>
    </row>
    <row r="10" spans="1:10" ht="39" thickBot="1" x14ac:dyDescent="0.3">
      <c r="A10" s="23" t="s">
        <v>11</v>
      </c>
      <c r="B10" s="24" t="s">
        <v>5</v>
      </c>
      <c r="C10" s="25" t="s">
        <v>12</v>
      </c>
      <c r="D10" s="26">
        <v>26314.799999999999</v>
      </c>
      <c r="E10" s="40">
        <v>11778</v>
      </c>
      <c r="F10" s="26">
        <v>27735.5</v>
      </c>
      <c r="G10" s="40">
        <v>12109.8</v>
      </c>
      <c r="H10" s="27">
        <f t="shared" si="0"/>
        <v>1420.7000000000007</v>
      </c>
      <c r="I10" s="42">
        <f t="shared" si="2"/>
        <v>331.79999999999927</v>
      </c>
      <c r="J10" s="28">
        <f t="shared" si="1"/>
        <v>1.0281711665817626</v>
      </c>
    </row>
    <row r="11" spans="1:10" ht="15.75" thickBot="1" x14ac:dyDescent="0.3">
      <c r="A11" s="23" t="s">
        <v>13</v>
      </c>
      <c r="B11" s="24" t="s">
        <v>5</v>
      </c>
      <c r="C11" s="25" t="s">
        <v>14</v>
      </c>
      <c r="D11" s="26">
        <v>0</v>
      </c>
      <c r="E11" s="40">
        <v>0</v>
      </c>
      <c r="F11" s="26">
        <v>1.5</v>
      </c>
      <c r="G11" s="40">
        <v>0</v>
      </c>
      <c r="H11" s="27">
        <f t="shared" si="0"/>
        <v>1.5</v>
      </c>
      <c r="I11" s="42">
        <f t="shared" si="2"/>
        <v>0</v>
      </c>
      <c r="J11" s="28" t="str">
        <f t="shared" si="1"/>
        <v/>
      </c>
    </row>
    <row r="12" spans="1:10" ht="26.25" thickBot="1" x14ac:dyDescent="0.3">
      <c r="A12" s="23" t="s">
        <v>15</v>
      </c>
      <c r="B12" s="24" t="s">
        <v>5</v>
      </c>
      <c r="C12" s="25" t="s">
        <v>16</v>
      </c>
      <c r="D12" s="26">
        <v>12899.9</v>
      </c>
      <c r="E12" s="40">
        <v>5536.9</v>
      </c>
      <c r="F12" s="26">
        <v>13274.3</v>
      </c>
      <c r="G12" s="40">
        <v>5831.4</v>
      </c>
      <c r="H12" s="27">
        <f t="shared" si="0"/>
        <v>374.39999999999964</v>
      </c>
      <c r="I12" s="42">
        <f t="shared" si="2"/>
        <v>294.5</v>
      </c>
      <c r="J12" s="28">
        <f t="shared" si="1"/>
        <v>1.0531886073434593</v>
      </c>
    </row>
    <row r="13" spans="1:10" ht="15.75" thickBot="1" x14ac:dyDescent="0.3">
      <c r="A13" s="23" t="s">
        <v>62</v>
      </c>
      <c r="B13" s="24" t="s">
        <v>5</v>
      </c>
      <c r="C13" s="25" t="s">
        <v>17</v>
      </c>
      <c r="D13" s="26">
        <v>0</v>
      </c>
      <c r="E13" s="40">
        <v>0</v>
      </c>
      <c r="F13" s="26">
        <v>2424.6</v>
      </c>
      <c r="G13" s="40">
        <v>2424.6</v>
      </c>
      <c r="H13" s="27">
        <f t="shared" si="0"/>
        <v>2424.6</v>
      </c>
      <c r="I13" s="42">
        <f t="shared" si="2"/>
        <v>2424.6</v>
      </c>
      <c r="J13" s="28" t="str">
        <f t="shared" si="1"/>
        <v/>
      </c>
    </row>
    <row r="14" spans="1:10" ht="15.75" thickBot="1" x14ac:dyDescent="0.3">
      <c r="A14" s="23" t="s">
        <v>18</v>
      </c>
      <c r="B14" s="24" t="s">
        <v>5</v>
      </c>
      <c r="C14" s="25" t="s">
        <v>19</v>
      </c>
      <c r="D14" s="26">
        <v>940</v>
      </c>
      <c r="E14" s="40">
        <v>0</v>
      </c>
      <c r="F14" s="26">
        <v>1000</v>
      </c>
      <c r="G14" s="40">
        <v>0</v>
      </c>
      <c r="H14" s="27">
        <f t="shared" si="0"/>
        <v>60</v>
      </c>
      <c r="I14" s="42">
        <f t="shared" si="2"/>
        <v>0</v>
      </c>
      <c r="J14" s="28" t="str">
        <f t="shared" si="1"/>
        <v/>
      </c>
    </row>
    <row r="15" spans="1:10" ht="15.75" thickBot="1" x14ac:dyDescent="0.3">
      <c r="A15" s="23" t="s">
        <v>21</v>
      </c>
      <c r="B15" s="24" t="s">
        <v>5</v>
      </c>
      <c r="C15" s="25" t="s">
        <v>22</v>
      </c>
      <c r="D15" s="26">
        <v>36493.4</v>
      </c>
      <c r="E15" s="40">
        <v>16106.3</v>
      </c>
      <c r="F15" s="26">
        <v>41652.1</v>
      </c>
      <c r="G15" s="40">
        <v>19874.900000000001</v>
      </c>
      <c r="H15" s="27">
        <f t="shared" si="0"/>
        <v>5158.6999999999971</v>
      </c>
      <c r="I15" s="42">
        <f t="shared" si="2"/>
        <v>3768.6000000000022</v>
      </c>
      <c r="J15" s="28">
        <f t="shared" si="1"/>
        <v>1.2339829756058189</v>
      </c>
    </row>
    <row r="16" spans="1:10" ht="26.25" thickBot="1" x14ac:dyDescent="0.3">
      <c r="A16" s="29" t="s">
        <v>23</v>
      </c>
      <c r="B16" s="30" t="s">
        <v>10</v>
      </c>
      <c r="C16" s="31" t="s">
        <v>6</v>
      </c>
      <c r="D16" s="32">
        <f>SUM(D17:D20)</f>
        <v>5804.2999999999993</v>
      </c>
      <c r="E16" s="32">
        <f>SUM(E17:E20)</f>
        <v>2952.5</v>
      </c>
      <c r="F16" s="32">
        <f>F17+F18+F19+F20</f>
        <v>6955.4000000000005</v>
      </c>
      <c r="G16" s="32">
        <f>G17+G18+G19+G20</f>
        <v>3378</v>
      </c>
      <c r="H16" s="33">
        <f t="shared" si="0"/>
        <v>1151.1000000000013</v>
      </c>
      <c r="I16" s="21">
        <f t="shared" si="2"/>
        <v>425.5</v>
      </c>
      <c r="J16" s="34">
        <f t="shared" si="1"/>
        <v>1.1441151566469094</v>
      </c>
    </row>
    <row r="17" spans="1:10" ht="15.75" thickBot="1" x14ac:dyDescent="0.3">
      <c r="A17" s="23" t="s">
        <v>24</v>
      </c>
      <c r="B17" s="24" t="s">
        <v>10</v>
      </c>
      <c r="C17" s="25" t="s">
        <v>12</v>
      </c>
      <c r="D17" s="26">
        <v>1428.1</v>
      </c>
      <c r="E17" s="40">
        <v>714.1</v>
      </c>
      <c r="F17" s="26">
        <v>1876.8</v>
      </c>
      <c r="G17" s="40">
        <v>938.4</v>
      </c>
      <c r="H17" s="27">
        <f t="shared" si="0"/>
        <v>448.70000000000005</v>
      </c>
      <c r="I17" s="42">
        <f t="shared" si="2"/>
        <v>224.29999999999995</v>
      </c>
      <c r="J17" s="28">
        <f t="shared" si="1"/>
        <v>1.3141016664332725</v>
      </c>
    </row>
    <row r="18" spans="1:10" ht="15.75" thickBot="1" x14ac:dyDescent="0.3">
      <c r="A18" s="23" t="s">
        <v>59</v>
      </c>
      <c r="B18" s="24" t="s">
        <v>10</v>
      </c>
      <c r="C18" s="25" t="s">
        <v>25</v>
      </c>
      <c r="D18" s="26">
        <v>52</v>
      </c>
      <c r="E18" s="40">
        <v>0.5</v>
      </c>
      <c r="F18" s="26">
        <v>41</v>
      </c>
      <c r="G18" s="40">
        <v>0.3</v>
      </c>
      <c r="H18" s="27">
        <f t="shared" si="0"/>
        <v>-11</v>
      </c>
      <c r="I18" s="42">
        <f t="shared" si="2"/>
        <v>-0.2</v>
      </c>
      <c r="J18" s="28">
        <f t="shared" si="1"/>
        <v>0.6</v>
      </c>
    </row>
    <row r="19" spans="1:10" ht="26.25" thickBot="1" x14ac:dyDescent="0.3">
      <c r="A19" s="23" t="s">
        <v>54</v>
      </c>
      <c r="B19" s="24" t="s">
        <v>10</v>
      </c>
      <c r="C19" s="25">
        <v>10</v>
      </c>
      <c r="D19" s="26">
        <v>4284.2</v>
      </c>
      <c r="E19" s="40">
        <v>2197.9</v>
      </c>
      <c r="F19" s="26">
        <v>4977.6000000000004</v>
      </c>
      <c r="G19" s="40">
        <v>2379.3000000000002</v>
      </c>
      <c r="H19" s="27">
        <f t="shared" si="0"/>
        <v>693.40000000000055</v>
      </c>
      <c r="I19" s="42">
        <f t="shared" si="2"/>
        <v>181.40000000000009</v>
      </c>
      <c r="J19" s="28">
        <f t="shared" si="1"/>
        <v>1.0825333272669366</v>
      </c>
    </row>
    <row r="20" spans="1:10" ht="26.25" thickBot="1" x14ac:dyDescent="0.3">
      <c r="A20" s="23" t="s">
        <v>53</v>
      </c>
      <c r="B20" s="44" t="s">
        <v>10</v>
      </c>
      <c r="C20" s="25">
        <v>14</v>
      </c>
      <c r="D20" s="26">
        <v>40</v>
      </c>
      <c r="E20" s="40">
        <v>40</v>
      </c>
      <c r="F20" s="26">
        <v>60</v>
      </c>
      <c r="G20" s="40">
        <v>60</v>
      </c>
      <c r="H20" s="27">
        <f t="shared" si="0"/>
        <v>20</v>
      </c>
      <c r="I20" s="42">
        <f t="shared" si="2"/>
        <v>20</v>
      </c>
      <c r="J20" s="28">
        <f t="shared" si="1"/>
        <v>1.5</v>
      </c>
    </row>
    <row r="21" spans="1:10" ht="15.75" thickBot="1" x14ac:dyDescent="0.3">
      <c r="A21" s="29" t="s">
        <v>28</v>
      </c>
      <c r="B21" s="30" t="s">
        <v>12</v>
      </c>
      <c r="C21" s="31" t="s">
        <v>6</v>
      </c>
      <c r="D21" s="32">
        <f>SUM(D22:D24)</f>
        <v>17368.7</v>
      </c>
      <c r="E21" s="32">
        <f>SUM(E22:E24)</f>
        <v>6550.6</v>
      </c>
      <c r="F21" s="32">
        <f>F22+F23+F24</f>
        <v>20936.5</v>
      </c>
      <c r="G21" s="32">
        <f>G22+G23+G24</f>
        <v>8342.2000000000007</v>
      </c>
      <c r="H21" s="33">
        <f t="shared" si="0"/>
        <v>3567.7999999999993</v>
      </c>
      <c r="I21" s="21">
        <f t="shared" si="2"/>
        <v>1791.6000000000004</v>
      </c>
      <c r="J21" s="34">
        <f t="shared" si="1"/>
        <v>1.2735016639697128</v>
      </c>
    </row>
    <row r="22" spans="1:10" ht="15.75" thickBot="1" x14ac:dyDescent="0.3">
      <c r="A22" s="23" t="s">
        <v>29</v>
      </c>
      <c r="B22" s="24" t="s">
        <v>12</v>
      </c>
      <c r="C22" s="25" t="s">
        <v>14</v>
      </c>
      <c r="D22" s="26">
        <v>8554.4</v>
      </c>
      <c r="E22" s="40">
        <v>3964.7</v>
      </c>
      <c r="F22" s="26">
        <v>10910.9</v>
      </c>
      <c r="G22" s="40">
        <v>3882.2</v>
      </c>
      <c r="H22" s="27">
        <f t="shared" si="0"/>
        <v>2356.5</v>
      </c>
      <c r="I22" s="42">
        <f t="shared" si="2"/>
        <v>-82.5</v>
      </c>
      <c r="J22" s="28">
        <f t="shared" si="1"/>
        <v>0.97919136378540617</v>
      </c>
    </row>
    <row r="23" spans="1:10" ht="15.75" thickBot="1" x14ac:dyDescent="0.3">
      <c r="A23" s="23" t="s">
        <v>30</v>
      </c>
      <c r="B23" s="24" t="s">
        <v>12</v>
      </c>
      <c r="C23" s="25" t="s">
        <v>31</v>
      </c>
      <c r="D23" s="26">
        <v>1950</v>
      </c>
      <c r="E23" s="40">
        <v>0</v>
      </c>
      <c r="F23" s="26">
        <v>2465</v>
      </c>
      <c r="G23" s="40">
        <v>1000.6</v>
      </c>
      <c r="H23" s="27">
        <f t="shared" si="0"/>
        <v>515</v>
      </c>
      <c r="I23" s="42">
        <f t="shared" si="2"/>
        <v>1000.6</v>
      </c>
      <c r="J23" s="28" t="str">
        <f t="shared" si="1"/>
        <v/>
      </c>
    </row>
    <row r="24" spans="1:10" ht="15.75" thickBot="1" x14ac:dyDescent="0.3">
      <c r="A24" s="23" t="s">
        <v>32</v>
      </c>
      <c r="B24" s="24" t="s">
        <v>12</v>
      </c>
      <c r="C24" s="25" t="s">
        <v>20</v>
      </c>
      <c r="D24" s="26">
        <v>6864.3</v>
      </c>
      <c r="E24" s="40">
        <v>2585.9</v>
      </c>
      <c r="F24" s="26">
        <v>7560.6</v>
      </c>
      <c r="G24" s="40">
        <v>3459.4</v>
      </c>
      <c r="H24" s="27">
        <f t="shared" si="0"/>
        <v>696.30000000000018</v>
      </c>
      <c r="I24" s="42">
        <f t="shared" si="2"/>
        <v>873.5</v>
      </c>
      <c r="J24" s="28">
        <f t="shared" si="1"/>
        <v>1.3377934181522875</v>
      </c>
    </row>
    <row r="25" spans="1:10" ht="15.75" thickBot="1" x14ac:dyDescent="0.3">
      <c r="A25" s="29" t="s">
        <v>33</v>
      </c>
      <c r="B25" s="30" t="s">
        <v>14</v>
      </c>
      <c r="C25" s="31" t="s">
        <v>6</v>
      </c>
      <c r="D25" s="32">
        <v>3138.9</v>
      </c>
      <c r="E25" s="32">
        <v>42.5</v>
      </c>
      <c r="F25" s="32">
        <f>F26</f>
        <v>3050</v>
      </c>
      <c r="G25" s="32">
        <f>G26</f>
        <v>39.1</v>
      </c>
      <c r="H25" s="33">
        <f t="shared" si="0"/>
        <v>-88.900000000000091</v>
      </c>
      <c r="I25" s="21">
        <f t="shared" si="2"/>
        <v>-3.3999999999999986</v>
      </c>
      <c r="J25" s="28">
        <f t="shared" si="1"/>
        <v>0.92</v>
      </c>
    </row>
    <row r="26" spans="1:10" ht="15.75" thickBot="1" x14ac:dyDescent="0.3">
      <c r="A26" s="23" t="s">
        <v>34</v>
      </c>
      <c r="B26" s="24" t="s">
        <v>14</v>
      </c>
      <c r="C26" s="25" t="s">
        <v>5</v>
      </c>
      <c r="D26" s="26">
        <v>3138.9</v>
      </c>
      <c r="E26" s="40">
        <v>42.5</v>
      </c>
      <c r="F26" s="26">
        <v>3050</v>
      </c>
      <c r="G26" s="40">
        <v>39.1</v>
      </c>
      <c r="H26" s="27">
        <f t="shared" si="0"/>
        <v>-88.900000000000091</v>
      </c>
      <c r="I26" s="42">
        <f t="shared" si="2"/>
        <v>-3.3999999999999986</v>
      </c>
      <c r="J26" s="28">
        <f t="shared" si="1"/>
        <v>0.92</v>
      </c>
    </row>
    <row r="27" spans="1:10" ht="15.75" thickBot="1" x14ac:dyDescent="0.3">
      <c r="A27" s="45" t="s">
        <v>63</v>
      </c>
      <c r="B27" s="24" t="s">
        <v>14</v>
      </c>
      <c r="C27" s="25" t="s">
        <v>8</v>
      </c>
      <c r="D27" s="26">
        <v>0</v>
      </c>
      <c r="E27" s="46"/>
      <c r="F27" s="26">
        <v>0</v>
      </c>
      <c r="G27" s="46">
        <v>0</v>
      </c>
      <c r="H27" s="27">
        <f t="shared" si="0"/>
        <v>0</v>
      </c>
      <c r="I27" s="42">
        <f t="shared" si="2"/>
        <v>0</v>
      </c>
      <c r="J27" s="28" t="str">
        <f t="shared" si="1"/>
        <v/>
      </c>
    </row>
    <row r="28" spans="1:10" ht="15.75" thickBot="1" x14ac:dyDescent="0.3">
      <c r="A28" s="17" t="s">
        <v>35</v>
      </c>
      <c r="B28" s="18" t="s">
        <v>17</v>
      </c>
      <c r="C28" s="19" t="s">
        <v>6</v>
      </c>
      <c r="D28" s="20">
        <f>SUM(D29:D34)</f>
        <v>516599.99999999994</v>
      </c>
      <c r="E28" s="20">
        <f>SUM(E29:E34)</f>
        <v>292683.3</v>
      </c>
      <c r="F28" s="20">
        <f>F29+F30+F31+F32+F33+F34</f>
        <v>627341.70000000007</v>
      </c>
      <c r="G28" s="20">
        <f>G29+G30+G31+G32+G33+G34</f>
        <v>343808.99999999994</v>
      </c>
      <c r="H28" s="33">
        <f t="shared" si="0"/>
        <v>110741.70000000013</v>
      </c>
      <c r="I28" s="21">
        <f t="shared" si="2"/>
        <v>51125.699999999953</v>
      </c>
      <c r="J28" s="22">
        <f t="shared" si="1"/>
        <v>1.1746792522839531</v>
      </c>
    </row>
    <row r="29" spans="1:10" ht="15.75" thickBot="1" x14ac:dyDescent="0.3">
      <c r="A29" s="23" t="s">
        <v>36</v>
      </c>
      <c r="B29" s="24" t="s">
        <v>17</v>
      </c>
      <c r="C29" s="25" t="s">
        <v>5</v>
      </c>
      <c r="D29" s="26">
        <v>131366.70000000001</v>
      </c>
      <c r="E29" s="40">
        <v>67446.2</v>
      </c>
      <c r="F29" s="26">
        <v>128078.9</v>
      </c>
      <c r="G29" s="40">
        <v>75202.899999999994</v>
      </c>
      <c r="H29" s="27">
        <f t="shared" si="0"/>
        <v>-3287.8000000000175</v>
      </c>
      <c r="I29" s="42">
        <f t="shared" si="2"/>
        <v>7756.6999999999971</v>
      </c>
      <c r="J29" s="28">
        <f t="shared" si="1"/>
        <v>1.1150057379066574</v>
      </c>
    </row>
    <row r="30" spans="1:10" ht="15.75" thickBot="1" x14ac:dyDescent="0.3">
      <c r="A30" s="23" t="s">
        <v>37</v>
      </c>
      <c r="B30" s="24" t="s">
        <v>17</v>
      </c>
      <c r="C30" s="25" t="s">
        <v>8</v>
      </c>
      <c r="D30" s="26">
        <v>329283.59999999998</v>
      </c>
      <c r="E30" s="40">
        <v>198336.9</v>
      </c>
      <c r="F30" s="26">
        <v>405768.5</v>
      </c>
      <c r="G30" s="40">
        <v>229602.8</v>
      </c>
      <c r="H30" s="27">
        <f t="shared" si="0"/>
        <v>76484.900000000023</v>
      </c>
      <c r="I30" s="42">
        <f t="shared" si="2"/>
        <v>31265.899999999994</v>
      </c>
      <c r="J30" s="28">
        <f t="shared" si="1"/>
        <v>1.1576403584002775</v>
      </c>
    </row>
    <row r="31" spans="1:10" ht="15.75" thickBot="1" x14ac:dyDescent="0.3">
      <c r="A31" s="23" t="s">
        <v>55</v>
      </c>
      <c r="B31" s="24" t="s">
        <v>17</v>
      </c>
      <c r="C31" s="35" t="s">
        <v>10</v>
      </c>
      <c r="D31" s="26">
        <v>33851.1</v>
      </c>
      <c r="E31" s="40">
        <v>16713.7</v>
      </c>
      <c r="F31" s="26">
        <v>66836.5</v>
      </c>
      <c r="G31" s="40">
        <v>27056</v>
      </c>
      <c r="H31" s="27">
        <f t="shared" si="0"/>
        <v>32985.4</v>
      </c>
      <c r="I31" s="42">
        <f t="shared" si="2"/>
        <v>10342.299999999999</v>
      </c>
      <c r="J31" s="28">
        <f t="shared" si="1"/>
        <v>1.6187917696261149</v>
      </c>
    </row>
    <row r="32" spans="1:10" ht="15.75" thickBot="1" x14ac:dyDescent="0.3">
      <c r="A32" s="23" t="s">
        <v>60</v>
      </c>
      <c r="B32" s="24" t="s">
        <v>17</v>
      </c>
      <c r="C32" s="25" t="s">
        <v>14</v>
      </c>
      <c r="D32" s="26">
        <v>245</v>
      </c>
      <c r="E32" s="40">
        <v>41.8</v>
      </c>
      <c r="F32" s="26">
        <v>270.3</v>
      </c>
      <c r="G32" s="40">
        <v>73.8</v>
      </c>
      <c r="H32" s="27">
        <f t="shared" si="0"/>
        <v>25.300000000000011</v>
      </c>
      <c r="I32" s="42">
        <f t="shared" si="2"/>
        <v>32</v>
      </c>
      <c r="J32" s="28">
        <f t="shared" si="1"/>
        <v>1.7655502392344498</v>
      </c>
    </row>
    <row r="33" spans="1:10" ht="15.75" thickBot="1" x14ac:dyDescent="0.3">
      <c r="A33" s="23" t="s">
        <v>56</v>
      </c>
      <c r="B33" s="24" t="s">
        <v>17</v>
      </c>
      <c r="C33" s="25" t="s">
        <v>17</v>
      </c>
      <c r="D33" s="26">
        <v>579.6</v>
      </c>
      <c r="E33" s="40">
        <v>184.4</v>
      </c>
      <c r="F33" s="26">
        <v>717.3</v>
      </c>
      <c r="G33" s="40">
        <v>293.89999999999998</v>
      </c>
      <c r="H33" s="27">
        <f t="shared" si="0"/>
        <v>137.69999999999993</v>
      </c>
      <c r="I33" s="42">
        <f t="shared" si="2"/>
        <v>109.49999999999997</v>
      </c>
      <c r="J33" s="28">
        <f t="shared" si="1"/>
        <v>1.593817787418655</v>
      </c>
    </row>
    <row r="34" spans="1:10" ht="15.75" thickBot="1" x14ac:dyDescent="0.3">
      <c r="A34" s="23" t="s">
        <v>38</v>
      </c>
      <c r="B34" s="24" t="s">
        <v>17</v>
      </c>
      <c r="C34" s="25" t="s">
        <v>25</v>
      </c>
      <c r="D34" s="26">
        <v>21274</v>
      </c>
      <c r="E34" s="40">
        <v>9960.2999999999993</v>
      </c>
      <c r="F34" s="26">
        <v>25670.2</v>
      </c>
      <c r="G34" s="40">
        <v>11579.6</v>
      </c>
      <c r="H34" s="27">
        <f t="shared" si="0"/>
        <v>4396.2000000000007</v>
      </c>
      <c r="I34" s="42">
        <f t="shared" si="2"/>
        <v>1619.3000000000011</v>
      </c>
      <c r="J34" s="28">
        <f t="shared" si="1"/>
        <v>1.1625754244350071</v>
      </c>
    </row>
    <row r="35" spans="1:10" ht="15.75" thickBot="1" x14ac:dyDescent="0.3">
      <c r="A35" s="29" t="s">
        <v>39</v>
      </c>
      <c r="B35" s="30" t="s">
        <v>31</v>
      </c>
      <c r="C35" s="31" t="s">
        <v>6</v>
      </c>
      <c r="D35" s="32">
        <f>SUM(D36:D38)</f>
        <v>82079.7</v>
      </c>
      <c r="E35" s="32">
        <f>SUM(E36:E38)</f>
        <v>43421</v>
      </c>
      <c r="F35" s="32">
        <f>F36+F37+F38</f>
        <v>103163.79999999999</v>
      </c>
      <c r="G35" s="32">
        <f>G36+G37+G38</f>
        <v>49844.5</v>
      </c>
      <c r="H35" s="33">
        <f t="shared" si="0"/>
        <v>21084.099999999991</v>
      </c>
      <c r="I35" s="21">
        <f t="shared" si="2"/>
        <v>6423.5</v>
      </c>
      <c r="J35" s="34">
        <f t="shared" si="1"/>
        <v>1.1479353308307041</v>
      </c>
    </row>
    <row r="36" spans="1:10" ht="15.75" thickBot="1" x14ac:dyDescent="0.3">
      <c r="A36" s="23" t="s">
        <v>40</v>
      </c>
      <c r="B36" s="24" t="s">
        <v>31</v>
      </c>
      <c r="C36" s="25" t="s">
        <v>5</v>
      </c>
      <c r="D36" s="26">
        <v>48894.1</v>
      </c>
      <c r="E36" s="40">
        <v>25106.1</v>
      </c>
      <c r="F36" s="26">
        <v>60868.1</v>
      </c>
      <c r="G36" s="40">
        <v>29962.9</v>
      </c>
      <c r="H36" s="27">
        <f t="shared" si="0"/>
        <v>11974</v>
      </c>
      <c r="I36" s="42">
        <f t="shared" si="2"/>
        <v>4856.8000000000029</v>
      </c>
      <c r="J36" s="28">
        <f t="shared" si="1"/>
        <v>1.1934509939815425</v>
      </c>
    </row>
    <row r="37" spans="1:10" ht="15.75" thickBot="1" x14ac:dyDescent="0.3">
      <c r="A37" s="23" t="s">
        <v>57</v>
      </c>
      <c r="B37" s="44" t="s">
        <v>31</v>
      </c>
      <c r="C37" s="35" t="s">
        <v>8</v>
      </c>
      <c r="D37" s="26">
        <v>1412.5</v>
      </c>
      <c r="E37" s="40">
        <v>494.9</v>
      </c>
      <c r="F37" s="26">
        <v>1791.6</v>
      </c>
      <c r="G37" s="40">
        <v>926.1</v>
      </c>
      <c r="H37" s="27">
        <f t="shared" si="0"/>
        <v>379.09999999999991</v>
      </c>
      <c r="I37" s="42">
        <f t="shared" si="2"/>
        <v>431.20000000000005</v>
      </c>
      <c r="J37" s="28">
        <f t="shared" si="1"/>
        <v>1.8712871287128714</v>
      </c>
    </row>
    <row r="38" spans="1:10" ht="15.75" thickBot="1" x14ac:dyDescent="0.3">
      <c r="A38" s="23" t="s">
        <v>58</v>
      </c>
      <c r="B38" s="44" t="s">
        <v>31</v>
      </c>
      <c r="C38" s="35" t="s">
        <v>12</v>
      </c>
      <c r="D38" s="26">
        <v>31773.1</v>
      </c>
      <c r="E38" s="40">
        <v>17820</v>
      </c>
      <c r="F38" s="26">
        <v>40504.1</v>
      </c>
      <c r="G38" s="40">
        <v>18955.5</v>
      </c>
      <c r="H38" s="27">
        <f t="shared" si="0"/>
        <v>8731</v>
      </c>
      <c r="I38" s="42">
        <f t="shared" si="2"/>
        <v>1135.5</v>
      </c>
      <c r="J38" s="28">
        <f t="shared" si="1"/>
        <v>1.0637205387205386</v>
      </c>
    </row>
    <row r="39" spans="1:10" ht="15.75" thickBot="1" x14ac:dyDescent="0.3">
      <c r="A39" s="29" t="s">
        <v>41</v>
      </c>
      <c r="B39" s="30" t="s">
        <v>26</v>
      </c>
      <c r="C39" s="31" t="s">
        <v>6</v>
      </c>
      <c r="D39" s="32">
        <f>SUM(D40:D43)</f>
        <v>51498.1</v>
      </c>
      <c r="E39" s="32">
        <f>SUM(E40:E43)</f>
        <v>26375.5</v>
      </c>
      <c r="F39" s="32">
        <f>F40+F41+F42+F43</f>
        <v>57628.1</v>
      </c>
      <c r="G39" s="32">
        <f>G40+G41+G42</f>
        <v>23558.7</v>
      </c>
      <c r="H39" s="33">
        <f t="shared" si="0"/>
        <v>6130</v>
      </c>
      <c r="I39" s="21">
        <f t="shared" si="2"/>
        <v>-2816.7999999999993</v>
      </c>
      <c r="J39" s="34">
        <f t="shared" si="1"/>
        <v>0.89320392030482842</v>
      </c>
    </row>
    <row r="40" spans="1:10" ht="15.75" thickBot="1" x14ac:dyDescent="0.3">
      <c r="A40" s="23" t="s">
        <v>42</v>
      </c>
      <c r="B40" s="24" t="s">
        <v>26</v>
      </c>
      <c r="C40" s="25" t="s">
        <v>5</v>
      </c>
      <c r="D40" s="26">
        <v>3790</v>
      </c>
      <c r="E40" s="40">
        <v>1890.7</v>
      </c>
      <c r="F40" s="26">
        <v>5236.6000000000004</v>
      </c>
      <c r="G40" s="40">
        <v>2558.9</v>
      </c>
      <c r="H40" s="27">
        <f t="shared" si="0"/>
        <v>1446.6000000000004</v>
      </c>
      <c r="I40" s="42">
        <f t="shared" si="2"/>
        <v>668.2</v>
      </c>
      <c r="J40" s="28">
        <f t="shared" si="1"/>
        <v>1.3534140794414766</v>
      </c>
    </row>
    <row r="41" spans="1:10" ht="15.75" thickBot="1" x14ac:dyDescent="0.3">
      <c r="A41" s="23" t="s">
        <v>43</v>
      </c>
      <c r="B41" s="24" t="s">
        <v>26</v>
      </c>
      <c r="C41" s="25" t="s">
        <v>10</v>
      </c>
      <c r="D41" s="26">
        <v>180</v>
      </c>
      <c r="E41" s="40">
        <v>180</v>
      </c>
      <c r="F41" s="26">
        <v>180</v>
      </c>
      <c r="G41" s="40">
        <v>180</v>
      </c>
      <c r="H41" s="27">
        <f t="shared" si="0"/>
        <v>0</v>
      </c>
      <c r="I41" s="42">
        <f t="shared" si="2"/>
        <v>0</v>
      </c>
      <c r="J41" s="28">
        <f t="shared" si="1"/>
        <v>1</v>
      </c>
    </row>
    <row r="42" spans="1:10" ht="15.75" thickBot="1" x14ac:dyDescent="0.3">
      <c r="A42" s="23" t="s">
        <v>44</v>
      </c>
      <c r="B42" s="24" t="s">
        <v>26</v>
      </c>
      <c r="C42" s="25" t="s">
        <v>12</v>
      </c>
      <c r="D42" s="26">
        <v>47528.1</v>
      </c>
      <c r="E42" s="40">
        <v>24304.799999999999</v>
      </c>
      <c r="F42" s="26">
        <v>52211.5</v>
      </c>
      <c r="G42" s="40">
        <v>20819.8</v>
      </c>
      <c r="H42" s="27">
        <f t="shared" si="0"/>
        <v>4683.4000000000015</v>
      </c>
      <c r="I42" s="42">
        <f t="shared" si="2"/>
        <v>-3485</v>
      </c>
      <c r="J42" s="28">
        <f t="shared" si="1"/>
        <v>0.85661268556005399</v>
      </c>
    </row>
    <row r="43" spans="1:10" ht="15.75" thickBot="1" x14ac:dyDescent="0.3">
      <c r="A43" s="23" t="s">
        <v>64</v>
      </c>
      <c r="B43" s="24" t="s">
        <v>26</v>
      </c>
      <c r="C43" s="25" t="s">
        <v>16</v>
      </c>
      <c r="D43" s="26">
        <v>0</v>
      </c>
      <c r="E43" s="40">
        <v>0</v>
      </c>
      <c r="F43" s="26">
        <v>0</v>
      </c>
      <c r="G43" s="46">
        <v>0</v>
      </c>
      <c r="H43" s="27">
        <f t="shared" si="0"/>
        <v>0</v>
      </c>
      <c r="I43" s="42">
        <f t="shared" si="2"/>
        <v>0</v>
      </c>
      <c r="J43" s="28" t="str">
        <f t="shared" si="1"/>
        <v/>
      </c>
    </row>
    <row r="44" spans="1:10" ht="15.75" thickBot="1" x14ac:dyDescent="0.3">
      <c r="A44" s="29" t="s">
        <v>45</v>
      </c>
      <c r="B44" s="30" t="s">
        <v>19</v>
      </c>
      <c r="C44" s="31" t="s">
        <v>6</v>
      </c>
      <c r="D44" s="32">
        <f>D45+D46</f>
        <v>14513.599999999999</v>
      </c>
      <c r="E44" s="32">
        <f>E45+E46</f>
        <v>7556.9000000000005</v>
      </c>
      <c r="F44" s="32">
        <f>F45+F46</f>
        <v>26617.9</v>
      </c>
      <c r="G44" s="32">
        <f>G45+G46</f>
        <v>9632.5</v>
      </c>
      <c r="H44" s="33">
        <f t="shared" si="0"/>
        <v>12104.300000000003</v>
      </c>
      <c r="I44" s="21">
        <f t="shared" si="2"/>
        <v>2075.5999999999995</v>
      </c>
      <c r="J44" s="34">
        <f t="shared" si="1"/>
        <v>1.2746628908679485</v>
      </c>
    </row>
    <row r="45" spans="1:10" ht="15.75" thickBot="1" x14ac:dyDescent="0.3">
      <c r="A45" s="23" t="s">
        <v>46</v>
      </c>
      <c r="B45" s="24" t="s">
        <v>19</v>
      </c>
      <c r="C45" s="25" t="s">
        <v>8</v>
      </c>
      <c r="D45" s="26">
        <v>1584.3</v>
      </c>
      <c r="E45" s="40">
        <v>598.79999999999995</v>
      </c>
      <c r="F45" s="26">
        <v>10519</v>
      </c>
      <c r="G45" s="40">
        <v>480.2</v>
      </c>
      <c r="H45" s="27">
        <f t="shared" si="0"/>
        <v>8934.7000000000007</v>
      </c>
      <c r="I45" s="42">
        <f t="shared" si="2"/>
        <v>-118.59999999999997</v>
      </c>
      <c r="J45" s="28">
        <f t="shared" ref="J45:J49" si="3">IFERROR(G45/E45,"")</f>
        <v>0.80193720774883104</v>
      </c>
    </row>
    <row r="46" spans="1:10" ht="15.75" thickBot="1" x14ac:dyDescent="0.3">
      <c r="A46" s="23" t="s">
        <v>61</v>
      </c>
      <c r="B46" s="24">
        <v>11</v>
      </c>
      <c r="C46" s="25" t="s">
        <v>10</v>
      </c>
      <c r="D46" s="26">
        <v>12929.3</v>
      </c>
      <c r="E46" s="46">
        <v>6958.1</v>
      </c>
      <c r="F46" s="26">
        <v>16098.9</v>
      </c>
      <c r="G46" s="46">
        <v>9152.2999999999993</v>
      </c>
      <c r="H46" s="27">
        <f t="shared" si="0"/>
        <v>3169.6000000000004</v>
      </c>
      <c r="I46" s="42">
        <f t="shared" si="2"/>
        <v>2194.1999999999989</v>
      </c>
      <c r="J46" s="28">
        <f t="shared" si="3"/>
        <v>1.3153447061697876</v>
      </c>
    </row>
    <row r="47" spans="1:10" ht="26.25" thickBot="1" x14ac:dyDescent="0.3">
      <c r="A47" s="29" t="s">
        <v>51</v>
      </c>
      <c r="B47" s="30" t="s">
        <v>27</v>
      </c>
      <c r="C47" s="31" t="s">
        <v>6</v>
      </c>
      <c r="D47" s="32">
        <f>D48+D49</f>
        <v>82646.8</v>
      </c>
      <c r="E47" s="32">
        <f>E48+E49</f>
        <v>54730</v>
      </c>
      <c r="F47" s="32">
        <f>F48+F49</f>
        <v>103248.1</v>
      </c>
      <c r="G47" s="32">
        <f>G48+G49</f>
        <v>49615.3</v>
      </c>
      <c r="H47" s="33">
        <f t="shared" si="0"/>
        <v>20601.300000000003</v>
      </c>
      <c r="I47" s="21">
        <f t="shared" si="2"/>
        <v>-5114.6999999999971</v>
      </c>
      <c r="J47" s="34">
        <f t="shared" si="3"/>
        <v>0.9065466837200804</v>
      </c>
    </row>
    <row r="48" spans="1:10" ht="26.25" thickBot="1" x14ac:dyDescent="0.3">
      <c r="A48" s="23" t="s">
        <v>47</v>
      </c>
      <c r="B48" s="24" t="s">
        <v>27</v>
      </c>
      <c r="C48" s="25" t="s">
        <v>5</v>
      </c>
      <c r="D48" s="26">
        <v>74111</v>
      </c>
      <c r="E48" s="40">
        <v>48225.8</v>
      </c>
      <c r="F48" s="26">
        <v>77664</v>
      </c>
      <c r="G48" s="40">
        <v>38628</v>
      </c>
      <c r="H48" s="27">
        <f t="shared" si="0"/>
        <v>3553</v>
      </c>
      <c r="I48" s="42">
        <f t="shared" si="2"/>
        <v>-9597.8000000000029</v>
      </c>
      <c r="J48" s="28">
        <f t="shared" si="3"/>
        <v>0.8009820469541199</v>
      </c>
    </row>
    <row r="49" spans="1:10" ht="15.75" thickBot="1" x14ac:dyDescent="0.3">
      <c r="A49" s="36" t="s">
        <v>52</v>
      </c>
      <c r="B49" s="37">
        <v>14</v>
      </c>
      <c r="C49" s="43" t="s">
        <v>8</v>
      </c>
      <c r="D49" s="26">
        <v>8535.7999999999993</v>
      </c>
      <c r="E49" s="40">
        <v>6504.2</v>
      </c>
      <c r="F49" s="26">
        <v>25584.1</v>
      </c>
      <c r="G49" s="40">
        <v>10987.3</v>
      </c>
      <c r="H49" s="27">
        <f t="shared" si="0"/>
        <v>17048.3</v>
      </c>
      <c r="I49" s="42">
        <f t="shared" si="2"/>
        <v>4483.0999999999995</v>
      </c>
      <c r="J49" s="28">
        <f t="shared" si="3"/>
        <v>1.6892623228068018</v>
      </c>
    </row>
    <row r="50" spans="1:10" s="10" customFormat="1" ht="16.5" thickBot="1" x14ac:dyDescent="0.3">
      <c r="A50" s="49" t="s">
        <v>0</v>
      </c>
      <c r="B50" s="50"/>
      <c r="C50" s="51"/>
      <c r="D50" s="38">
        <f>D7+D16+D21+D25+D28+D35+D39+D44+D47</f>
        <v>852658.7</v>
      </c>
      <c r="E50" s="38">
        <f>E7+E16+E21+E25+E28+E35+E39+E44+E47</f>
        <v>468735.4</v>
      </c>
      <c r="F50" s="38">
        <f>F7+F16+F21+F25+F28+F35+F39+F44+F47</f>
        <v>1037668.7000000001</v>
      </c>
      <c r="G50" s="38">
        <f>G7+G16+G21+G25+G28+G35+G39+G44+G47</f>
        <v>529832.9</v>
      </c>
      <c r="H50" s="33">
        <f>F50-D50</f>
        <v>185010.00000000012</v>
      </c>
      <c r="I50" s="42">
        <f>G50-E50</f>
        <v>61097.5</v>
      </c>
      <c r="J50" s="39">
        <f>IFERROR(G50/E50,"")</f>
        <v>1.1303453931578455</v>
      </c>
    </row>
    <row r="51" spans="1:10" x14ac:dyDescent="0.25">
      <c r="D51" s="11"/>
      <c r="E51" s="11"/>
      <c r="F51" s="11"/>
      <c r="G51" s="11"/>
      <c r="H51" s="11"/>
      <c r="I51" s="11"/>
    </row>
  </sheetData>
  <mergeCells count="4">
    <mergeCell ref="A2:J2"/>
    <mergeCell ref="D4:E4"/>
    <mergeCell ref="F4:G4"/>
    <mergeCell ref="A50:C50"/>
  </mergeCells>
  <pageMargins left="0.57999999999999996" right="0" top="0.19685039370078741" bottom="0.19685039370078741" header="0" footer="0"/>
  <pageSetup paperSize="9" scale="79" fitToHeight="0" orientation="landscape" r:id="rId1"/>
  <rowBreaks count="1" manualBreakCount="1">
    <brk id="2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МО</vt:lpstr>
      <vt:lpstr>'Расходы МО'!Заголовки_для_печати</vt:lpstr>
      <vt:lpstr>'Расходы МО'!Область_печати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Виктор</cp:lastModifiedBy>
  <cp:lastPrinted>2020-07-24T09:13:00Z</cp:lastPrinted>
  <dcterms:created xsi:type="dcterms:W3CDTF">2016-08-12T04:26:47Z</dcterms:created>
  <dcterms:modified xsi:type="dcterms:W3CDTF">2025-07-10T05:13:54Z</dcterms:modified>
</cp:coreProperties>
</file>