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8800" windowHeight="11835" tabRatio="764"/>
  </bookViews>
  <sheets>
    <sheet name="Расходы МО" sheetId="4" r:id="rId1"/>
  </sheets>
  <definedNames>
    <definedName name="_xlnm.Print_Titles" localSheetId="0">'Расходы МО'!$5:$6</definedName>
    <definedName name="_xlnm.Print_Area" localSheetId="0">'Расходы МО'!$A$2:$J$48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4"/>
  <c r="J11"/>
  <c r="I13"/>
  <c r="J13"/>
  <c r="H13"/>
  <c r="I11"/>
  <c r="H11"/>
  <c r="E42"/>
  <c r="D42"/>
  <c r="E38"/>
  <c r="D38"/>
  <c r="G16"/>
  <c r="F16" l="1"/>
  <c r="G25"/>
  <c r="F25"/>
  <c r="G42"/>
  <c r="J44"/>
  <c r="I44"/>
  <c r="H44"/>
  <c r="G27"/>
  <c r="F27"/>
  <c r="I31"/>
  <c r="J31"/>
  <c r="H31"/>
  <c r="J26"/>
  <c r="J18"/>
  <c r="I18"/>
  <c r="H18"/>
  <c r="G34"/>
  <c r="G38"/>
  <c r="G45"/>
  <c r="F45"/>
  <c r="F34"/>
  <c r="G21"/>
  <c r="F21"/>
  <c r="G7"/>
  <c r="F7"/>
  <c r="E45"/>
  <c r="D45"/>
  <c r="E34"/>
  <c r="D34"/>
  <c r="I37"/>
  <c r="J37"/>
  <c r="H37"/>
  <c r="I36"/>
  <c r="J36"/>
  <c r="H36"/>
  <c r="E27"/>
  <c r="D27"/>
  <c r="E25"/>
  <c r="D25"/>
  <c r="E21"/>
  <c r="D21"/>
  <c r="E16"/>
  <c r="D16"/>
  <c r="I20"/>
  <c r="J20"/>
  <c r="H20"/>
  <c r="E7"/>
  <c r="D7"/>
  <c r="I47"/>
  <c r="H47"/>
  <c r="J47"/>
  <c r="G48" l="1"/>
  <c r="F48"/>
  <c r="J25"/>
  <c r="E48"/>
  <c r="D48"/>
  <c r="I46"/>
  <c r="I27"/>
  <c r="I28"/>
  <c r="I29"/>
  <c r="I30"/>
  <c r="I32"/>
  <c r="I33"/>
  <c r="I34"/>
  <c r="I35"/>
  <c r="I38"/>
  <c r="I39"/>
  <c r="I40"/>
  <c r="I41"/>
  <c r="I42"/>
  <c r="I43"/>
  <c r="I45"/>
  <c r="I19"/>
  <c r="I21"/>
  <c r="I22"/>
  <c r="I23"/>
  <c r="I24"/>
  <c r="I25"/>
  <c r="I26"/>
  <c r="I9"/>
  <c r="I10"/>
  <c r="I12"/>
  <c r="I14"/>
  <c r="I15"/>
  <c r="I16"/>
  <c r="I17"/>
  <c r="I8"/>
  <c r="H8"/>
  <c r="H9"/>
  <c r="H10"/>
  <c r="H12"/>
  <c r="H14"/>
  <c r="H15"/>
  <c r="H16"/>
  <c r="H17"/>
  <c r="H19"/>
  <c r="H21"/>
  <c r="H22"/>
  <c r="H23"/>
  <c r="H24"/>
  <c r="H25"/>
  <c r="H26"/>
  <c r="H27"/>
  <c r="H28"/>
  <c r="H29"/>
  <c r="H30"/>
  <c r="H32"/>
  <c r="H33"/>
  <c r="H34"/>
  <c r="H35"/>
  <c r="H38"/>
  <c r="H39"/>
  <c r="H40"/>
  <c r="H41"/>
  <c r="H42"/>
  <c r="H43"/>
  <c r="H45"/>
  <c r="H46"/>
  <c r="H7"/>
  <c r="H48" l="1"/>
  <c r="I7"/>
  <c r="I48" s="1"/>
  <c r="J8" l="1"/>
  <c r="J9"/>
  <c r="J10"/>
  <c r="J12"/>
  <c r="J14"/>
  <c r="J15"/>
  <c r="J16"/>
  <c r="J17"/>
  <c r="J19"/>
  <c r="J21"/>
  <c r="J22"/>
  <c r="J23"/>
  <c r="J24"/>
  <c r="J27"/>
  <c r="J28"/>
  <c r="J29"/>
  <c r="J30"/>
  <c r="J32"/>
  <c r="J33"/>
  <c r="J34"/>
  <c r="J35"/>
  <c r="J38"/>
  <c r="J39"/>
  <c r="J40"/>
  <c r="J41"/>
  <c r="J42"/>
  <c r="J43"/>
  <c r="J45"/>
  <c r="J46"/>
  <c r="J48"/>
  <c r="J7"/>
</calcChain>
</file>

<file path=xl/sharedStrings.xml><?xml version="1.0" encoding="utf-8"?>
<sst xmlns="http://schemas.openxmlformats.org/spreadsheetml/2006/main" count="131" uniqueCount="68">
  <si>
    <t>ИТОГО</t>
  </si>
  <si>
    <t>Наименование показателя</t>
  </si>
  <si>
    <t>РЗ</t>
  </si>
  <si>
    <t>ПР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</si>
  <si>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</si>
  <si>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</si>
  <si>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</si>
  <si>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</si>
  <si>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</si>
  <si>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</si>
  <si>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</si>
  <si>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</si>
  <si>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</si>
  <si>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</si>
  <si>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</si>
  <si>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</si>
  <si>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07</t>
  </si>
  <si>
    <t>Резервные фонды</t>
  </si>
  <si>
    <t>11</t>
  </si>
  <si>
    <t>12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</si>
  <si>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</si>
  <si>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</si>
  <si>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</si>
  <si>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</si>
  <si>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09</t>
  </si>
  <si>
    <t>10</t>
  </si>
  <si>
    <t>14</t>
  </si>
  <si>
    <t>НАЦИОНАЛЬНАЯ ЭКОНОМИКА</t>
  </si>
  <si>
    <t>Сельское хозяйство и рыболовство</t>
  </si>
  <si>
    <t>Транспорт</t>
  </si>
  <si>
    <t>08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</si>
  <si>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</si>
  <si>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</si>
  <si>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</si>
  <si>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</si>
  <si>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</si>
  <si>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</si>
  <si>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</si>
  <si>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</si>
  <si>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</si>
  <si>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</si>
  <si>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</si>
  <si>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</si>
  <si>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</si>
  <si>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</si>
  <si>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Массовый спорт</t>
  </si>
  <si>
    <t>Дотации на выравнивание бюджетной обеспеченности субъектов Российской Федерации и муниципальных образований</t>
  </si>
  <si>
    <t>Отклонение (план)
гр. 6 - гр. 4</t>
  </si>
  <si>
    <t>Отклонение (факт)
гр. 7 - гр. 5</t>
  </si>
  <si>
    <t>% отклонения (факт)
гр. 7/гр. 5</t>
  </si>
  <si>
    <t xml:space="preserve">МЕЖБЮДЖЕТНЫЕ ТРАНСФЕРТЫ ОБЩЕГО ХАРАКТЕРА БЮДЖЕТАМ БЮДЖЕТНОЙ СИСТЕМЫ РОССИЙСКОЙ ФЕДЕРАЦИИ </t>
  </si>
  <si>
    <t>Иные дотации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</si>
  <si>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</si>
  <si>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</si>
  <si>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Дополнительное образование детей</t>
  </si>
  <si>
    <t xml:space="preserve">Молодежная политика </t>
  </si>
  <si>
    <t>Кинематография</t>
  </si>
  <si>
    <t>Другие вопросы в области культуры, кинематографии</t>
  </si>
  <si>
    <t>Гражданская оборона</t>
  </si>
  <si>
    <t>Профессиональная подготовка, переподготовка и повышение квалификации</t>
  </si>
  <si>
    <t>Спорт высших достижений</t>
  </si>
  <si>
    <t>Уточненный план на 01.04.2024</t>
  </si>
  <si>
    <t>Факт на 01.04.2024</t>
  </si>
  <si>
    <t>Информация об объемах расходов бюджета Адамовского района  за 1 квартал 2025 года 
в сравнении с аналогичным периодом 2024 года</t>
  </si>
  <si>
    <t>Уточненный план на 01.04.2025</t>
  </si>
  <si>
    <t>Факт на 01.04.2025</t>
  </si>
  <si>
    <t>Судебная система</t>
  </si>
  <si>
    <t>Обеспечение проведения выборов и референдумов</t>
  </si>
</sst>
</file>

<file path=xl/styles.xml><?xml version="1.0" encoding="utf-8"?>
<styleSheet xmlns="http://schemas.openxmlformats.org/spreadsheetml/2006/main">
  <numFmts count="3">
    <numFmt numFmtId="164" formatCode="&quot;₽&quot;###,##0.00"/>
    <numFmt numFmtId="165" formatCode="0.0%"/>
    <numFmt numFmtId="166" formatCode="#,##0.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164" fontId="4" fillId="0" borderId="2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/>
    <xf numFmtId="4" fontId="2" fillId="0" borderId="0" xfId="0" applyNumberFormat="1" applyFont="1"/>
    <xf numFmtId="164" fontId="4" fillId="0" borderId="22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right" wrapText="1"/>
    </xf>
    <xf numFmtId="166" fontId="9" fillId="0" borderId="3" xfId="0" applyNumberFormat="1" applyFont="1" applyFill="1" applyBorder="1" applyAlignment="1">
      <alignment horizontal="right" wrapText="1"/>
    </xf>
    <xf numFmtId="165" fontId="9" fillId="0" borderId="4" xfId="1" applyNumberFormat="1" applyFont="1" applyFill="1" applyBorder="1" applyAlignment="1">
      <alignment horizontal="right" wrapText="1"/>
    </xf>
    <xf numFmtId="164" fontId="4" fillId="0" borderId="5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66" fontId="4" fillId="0" borderId="14" xfId="0" applyNumberFormat="1" applyFont="1" applyFill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5" fontId="4" fillId="0" borderId="15" xfId="1" applyNumberFormat="1" applyFont="1" applyFill="1" applyBorder="1" applyAlignment="1">
      <alignment horizontal="right" wrapText="1"/>
    </xf>
    <xf numFmtId="164" fontId="9" fillId="0" borderId="5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66" fontId="9" fillId="0" borderId="14" xfId="0" applyNumberFormat="1" applyFont="1" applyFill="1" applyBorder="1" applyAlignment="1">
      <alignment horizontal="right" wrapText="1"/>
    </xf>
    <xf numFmtId="166" fontId="9" fillId="0" borderId="1" xfId="0" applyNumberFormat="1" applyFont="1" applyFill="1" applyBorder="1" applyAlignment="1">
      <alignment horizontal="right" wrapText="1"/>
    </xf>
    <xf numFmtId="165" fontId="9" fillId="0" borderId="15" xfId="1" applyNumberFormat="1" applyFont="1" applyFill="1" applyBorder="1" applyAlignment="1">
      <alignment horizontal="right" wrapText="1"/>
    </xf>
    <xf numFmtId="49" fontId="5" fillId="0" borderId="6" xfId="0" applyNumberFormat="1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center" vertical="center"/>
    </xf>
    <xf numFmtId="166" fontId="9" fillId="0" borderId="12" xfId="0" applyNumberFormat="1" applyFont="1" applyFill="1" applyBorder="1" applyAlignment="1">
      <alignment horizontal="right" wrapText="1"/>
    </xf>
    <xf numFmtId="165" fontId="9" fillId="0" borderId="13" xfId="1" applyNumberFormat="1" applyFont="1" applyFill="1" applyBorder="1" applyAlignment="1">
      <alignment horizontal="right" wrapText="1"/>
    </xf>
    <xf numFmtId="166" fontId="4" fillId="0" borderId="23" xfId="0" applyNumberFormat="1" applyFont="1" applyFill="1" applyBorder="1" applyAlignment="1">
      <alignment horizontal="right" wrapText="1"/>
    </xf>
    <xf numFmtId="3" fontId="4" fillId="0" borderId="18" xfId="0" applyNumberFormat="1" applyFont="1" applyBorder="1" applyAlignment="1">
      <alignment horizontal="center" vertical="center" wrapText="1"/>
    </xf>
    <xf numFmtId="166" fontId="4" fillId="0" borderId="3" xfId="0" applyNumberFormat="1" applyFont="1" applyFill="1" applyBorder="1" applyAlignment="1">
      <alignment horizontal="right" wrapText="1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66" fontId="4" fillId="0" borderId="24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/>
  <dimension ref="A1:J49"/>
  <sheetViews>
    <sheetView tabSelected="1" view="pageBreakPreview" topLeftCell="A20" zoomScale="120" zoomScaleNormal="85" zoomScaleSheetLayoutView="120" workbookViewId="0">
      <selection activeCell="G46" sqref="G46"/>
    </sheetView>
  </sheetViews>
  <sheetFormatPr defaultRowHeight="15"/>
  <cols>
    <col min="1" max="1" width="69.42578125" style="1" customWidth="1"/>
    <col min="2" max="2" width="4.140625" style="1" bestFit="1" customWidth="1"/>
    <col min="3" max="3" width="4.5703125" style="1" customWidth="1"/>
    <col min="4" max="4" width="13.140625" style="1" customWidth="1"/>
    <col min="5" max="5" width="10.85546875" style="1" customWidth="1"/>
    <col min="6" max="6" width="12.5703125" style="1" customWidth="1"/>
    <col min="7" max="7" width="10.5703125" style="1" customWidth="1"/>
    <col min="8" max="8" width="11.140625" style="1" customWidth="1"/>
    <col min="9" max="9" width="10.5703125" style="1" customWidth="1"/>
    <col min="10" max="10" width="12.7109375" style="1" customWidth="1"/>
    <col min="11" max="16384" width="9.140625" style="1"/>
  </cols>
  <sheetData>
    <row r="1" spans="1:10" hidden="1"/>
    <row r="2" spans="1:10" ht="41.25" customHeight="1">
      <c r="A2" s="46" t="s">
        <v>63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idden="1"/>
    <row r="4" spans="1:10" s="5" customFormat="1" ht="16.5" customHeight="1" thickBot="1">
      <c r="D4" s="47"/>
      <c r="E4" s="47"/>
      <c r="F4" s="47"/>
      <c r="G4" s="47"/>
    </row>
    <row r="5" spans="1:10" s="9" customFormat="1" ht="38.25">
      <c r="A5" s="2" t="s">
        <v>1</v>
      </c>
      <c r="B5" s="6" t="s">
        <v>2</v>
      </c>
      <c r="C5" s="7" t="s">
        <v>3</v>
      </c>
      <c r="D5" s="2" t="s">
        <v>61</v>
      </c>
      <c r="E5" s="8" t="s">
        <v>62</v>
      </c>
      <c r="F5" s="2" t="s">
        <v>64</v>
      </c>
      <c r="G5" s="12" t="s">
        <v>65</v>
      </c>
      <c r="H5" s="2" t="s">
        <v>47</v>
      </c>
      <c r="I5" s="4" t="s">
        <v>48</v>
      </c>
      <c r="J5" s="3" t="s">
        <v>49</v>
      </c>
    </row>
    <row r="6" spans="1:10" ht="15.75" thickBot="1">
      <c r="A6" s="13">
        <v>1</v>
      </c>
      <c r="B6" s="14">
        <v>2</v>
      </c>
      <c r="C6" s="15">
        <v>3</v>
      </c>
      <c r="D6" s="13">
        <v>4</v>
      </c>
      <c r="E6" s="15">
        <v>5</v>
      </c>
      <c r="F6" s="13">
        <v>6</v>
      </c>
      <c r="G6" s="16">
        <v>7</v>
      </c>
      <c r="H6" s="41">
        <v>8</v>
      </c>
      <c r="I6" s="14">
        <v>9</v>
      </c>
      <c r="J6" s="15">
        <v>10</v>
      </c>
    </row>
    <row r="7" spans="1:10" ht="15.75" thickBot="1">
      <c r="A7" s="17" t="s">
        <v>4</v>
      </c>
      <c r="B7" s="18" t="s">
        <v>5</v>
      </c>
      <c r="C7" s="19" t="s">
        <v>6</v>
      </c>
      <c r="D7" s="20">
        <f>SUM(D8:D15)</f>
        <v>78318.600000000006</v>
      </c>
      <c r="E7" s="20">
        <f>SUM(E8:E15)</f>
        <v>16412.599999999999</v>
      </c>
      <c r="F7" s="20">
        <f>SUM(F8:F15)</f>
        <v>86951.1</v>
      </c>
      <c r="G7" s="20">
        <f>SUM(G8:G15)</f>
        <v>18826.3</v>
      </c>
      <c r="H7" s="33">
        <f>F7-D7</f>
        <v>8632.5</v>
      </c>
      <c r="I7" s="21">
        <f>G7-E7</f>
        <v>2413.7000000000007</v>
      </c>
      <c r="J7" s="22">
        <f>IFERROR(G7/E7,"")</f>
        <v>1.1470638411951795</v>
      </c>
    </row>
    <row r="8" spans="1:10" ht="26.25" thickBot="1">
      <c r="A8" s="23" t="s">
        <v>7</v>
      </c>
      <c r="B8" s="24" t="s">
        <v>5</v>
      </c>
      <c r="C8" s="25" t="s">
        <v>8</v>
      </c>
      <c r="D8" s="26">
        <v>2060.5</v>
      </c>
      <c r="E8" s="40">
        <v>397</v>
      </c>
      <c r="F8" s="26">
        <v>2339.1999999999998</v>
      </c>
      <c r="G8" s="40">
        <v>641</v>
      </c>
      <c r="H8" s="27">
        <f t="shared" ref="H8:H47" si="0">F8-D8</f>
        <v>278.69999999999982</v>
      </c>
      <c r="I8" s="42">
        <f>G8-E8</f>
        <v>244</v>
      </c>
      <c r="J8" s="28">
        <f t="shared" ref="J8:J42" si="1">IFERROR(G8/E8,"")</f>
        <v>1.614609571788413</v>
      </c>
    </row>
    <row r="9" spans="1:10" ht="26.25" thickBot="1">
      <c r="A9" s="23" t="s">
        <v>9</v>
      </c>
      <c r="B9" s="24" t="s">
        <v>5</v>
      </c>
      <c r="C9" s="25" t="s">
        <v>10</v>
      </c>
      <c r="D9" s="26">
        <v>300</v>
      </c>
      <c r="E9" s="40">
        <v>87</v>
      </c>
      <c r="F9" s="26">
        <v>300</v>
      </c>
      <c r="G9" s="40">
        <v>108.3</v>
      </c>
      <c r="H9" s="27">
        <f t="shared" si="0"/>
        <v>0</v>
      </c>
      <c r="I9" s="42">
        <f t="shared" ref="I9:I47" si="2">G9-E9</f>
        <v>21.299999999999997</v>
      </c>
      <c r="J9" s="28">
        <f t="shared" si="1"/>
        <v>1.2448275862068965</v>
      </c>
    </row>
    <row r="10" spans="1:10" ht="39" thickBot="1">
      <c r="A10" s="23" t="s">
        <v>11</v>
      </c>
      <c r="B10" s="24" t="s">
        <v>5</v>
      </c>
      <c r="C10" s="25" t="s">
        <v>12</v>
      </c>
      <c r="D10" s="26">
        <v>25614.7</v>
      </c>
      <c r="E10" s="40">
        <v>5470.4</v>
      </c>
      <c r="F10" s="26">
        <v>27677.4</v>
      </c>
      <c r="G10" s="40">
        <v>5822.7</v>
      </c>
      <c r="H10" s="27">
        <f t="shared" si="0"/>
        <v>2062.7000000000007</v>
      </c>
      <c r="I10" s="42">
        <f t="shared" si="2"/>
        <v>352.30000000000018</v>
      </c>
      <c r="J10" s="28">
        <f t="shared" si="1"/>
        <v>1.0644011406844107</v>
      </c>
    </row>
    <row r="11" spans="1:10" ht="15.75" thickBot="1">
      <c r="A11" s="23" t="s">
        <v>66</v>
      </c>
      <c r="B11" s="44" t="s">
        <v>5</v>
      </c>
      <c r="C11" s="25" t="s">
        <v>13</v>
      </c>
      <c r="D11" s="26">
        <v>0</v>
      </c>
      <c r="E11" s="40">
        <v>0</v>
      </c>
      <c r="F11" s="26">
        <v>1.5</v>
      </c>
      <c r="G11" s="40">
        <v>0</v>
      </c>
      <c r="H11" s="27">
        <f t="shared" si="0"/>
        <v>1.5</v>
      </c>
      <c r="I11" s="42">
        <f t="shared" si="2"/>
        <v>0</v>
      </c>
      <c r="J11" s="28" t="str">
        <f t="shared" si="1"/>
        <v/>
      </c>
    </row>
    <row r="12" spans="1:10" ht="26.25" thickBot="1">
      <c r="A12" s="23" t="s">
        <v>14</v>
      </c>
      <c r="B12" s="24" t="s">
        <v>5</v>
      </c>
      <c r="C12" s="25" t="s">
        <v>15</v>
      </c>
      <c r="D12" s="26">
        <v>12899.9</v>
      </c>
      <c r="E12" s="40">
        <v>2424.1</v>
      </c>
      <c r="F12" s="26">
        <v>13174.3</v>
      </c>
      <c r="G12" s="40">
        <v>2700.9</v>
      </c>
      <c r="H12" s="27">
        <f t="shared" si="0"/>
        <v>274.39999999999964</v>
      </c>
      <c r="I12" s="42">
        <f t="shared" si="2"/>
        <v>276.80000000000018</v>
      </c>
      <c r="J12" s="28">
        <f t="shared" si="1"/>
        <v>1.1141867084691226</v>
      </c>
    </row>
    <row r="13" spans="1:10" ht="15.75" thickBot="1">
      <c r="A13" s="23" t="s">
        <v>67</v>
      </c>
      <c r="B13" s="44" t="s">
        <v>5</v>
      </c>
      <c r="C13" s="35" t="s">
        <v>16</v>
      </c>
      <c r="D13" s="26">
        <v>0</v>
      </c>
      <c r="E13" s="40">
        <v>0</v>
      </c>
      <c r="F13" s="26">
        <v>2424.6</v>
      </c>
      <c r="G13" s="40">
        <v>0</v>
      </c>
      <c r="H13" s="27">
        <f t="shared" si="0"/>
        <v>2424.6</v>
      </c>
      <c r="I13" s="42">
        <f t="shared" si="2"/>
        <v>0</v>
      </c>
      <c r="J13" s="28" t="str">
        <f t="shared" si="1"/>
        <v/>
      </c>
    </row>
    <row r="14" spans="1:10" ht="15.75" thickBot="1">
      <c r="A14" s="23" t="s">
        <v>17</v>
      </c>
      <c r="B14" s="24" t="s">
        <v>5</v>
      </c>
      <c r="C14" s="25" t="s">
        <v>18</v>
      </c>
      <c r="D14" s="26">
        <v>1000</v>
      </c>
      <c r="E14" s="40">
        <v>0</v>
      </c>
      <c r="F14" s="26">
        <v>1000</v>
      </c>
      <c r="G14" s="40">
        <v>0</v>
      </c>
      <c r="H14" s="27">
        <f t="shared" si="0"/>
        <v>0</v>
      </c>
      <c r="I14" s="42">
        <f t="shared" si="2"/>
        <v>0</v>
      </c>
      <c r="J14" s="28" t="str">
        <f t="shared" si="1"/>
        <v/>
      </c>
    </row>
    <row r="15" spans="1:10" ht="15.75" thickBot="1">
      <c r="A15" s="23" t="s">
        <v>20</v>
      </c>
      <c r="B15" s="24" t="s">
        <v>5</v>
      </c>
      <c r="C15" s="25" t="s">
        <v>21</v>
      </c>
      <c r="D15" s="26">
        <v>36443.5</v>
      </c>
      <c r="E15" s="40">
        <v>8034.1</v>
      </c>
      <c r="F15" s="26">
        <v>40034.1</v>
      </c>
      <c r="G15" s="40">
        <v>9553.4</v>
      </c>
      <c r="H15" s="27">
        <f t="shared" si="0"/>
        <v>3590.5999999999985</v>
      </c>
      <c r="I15" s="42">
        <f t="shared" si="2"/>
        <v>1519.2999999999993</v>
      </c>
      <c r="J15" s="28">
        <f t="shared" si="1"/>
        <v>1.1891064338258173</v>
      </c>
    </row>
    <row r="16" spans="1:10" ht="26.25" thickBot="1">
      <c r="A16" s="29" t="s">
        <v>22</v>
      </c>
      <c r="B16" s="30" t="s">
        <v>10</v>
      </c>
      <c r="C16" s="31" t="s">
        <v>6</v>
      </c>
      <c r="D16" s="32">
        <f>SUM(D17:D20)</f>
        <v>5744.2999999999993</v>
      </c>
      <c r="E16" s="32">
        <f>SUM(E17:E20)</f>
        <v>1404.8000000000002</v>
      </c>
      <c r="F16" s="32">
        <f>F17+F18+F19+F20</f>
        <v>6955.4000000000005</v>
      </c>
      <c r="G16" s="32">
        <f>G17+G19+G20+G18</f>
        <v>1750.2</v>
      </c>
      <c r="H16" s="33">
        <f t="shared" si="0"/>
        <v>1211.1000000000013</v>
      </c>
      <c r="I16" s="21">
        <f t="shared" si="2"/>
        <v>345.39999999999986</v>
      </c>
      <c r="J16" s="34">
        <f t="shared" si="1"/>
        <v>1.2458712984054667</v>
      </c>
    </row>
    <row r="17" spans="1:10" ht="15.75" thickBot="1">
      <c r="A17" s="23" t="s">
        <v>23</v>
      </c>
      <c r="B17" s="24" t="s">
        <v>10</v>
      </c>
      <c r="C17" s="25" t="s">
        <v>12</v>
      </c>
      <c r="D17" s="26">
        <v>1428.1</v>
      </c>
      <c r="E17" s="40">
        <v>357</v>
      </c>
      <c r="F17" s="26">
        <v>1876.8</v>
      </c>
      <c r="G17" s="40">
        <v>469.2</v>
      </c>
      <c r="H17" s="27">
        <f t="shared" si="0"/>
        <v>448.70000000000005</v>
      </c>
      <c r="I17" s="42">
        <f t="shared" si="2"/>
        <v>112.19999999999999</v>
      </c>
      <c r="J17" s="28">
        <f t="shared" si="1"/>
        <v>1.3142857142857143</v>
      </c>
    </row>
    <row r="18" spans="1:10" ht="15.75" thickBot="1">
      <c r="A18" s="23" t="s">
        <v>58</v>
      </c>
      <c r="B18" s="24" t="s">
        <v>10</v>
      </c>
      <c r="C18" s="25" t="s">
        <v>24</v>
      </c>
      <c r="D18" s="26">
        <v>52</v>
      </c>
      <c r="E18" s="40">
        <v>0.4</v>
      </c>
      <c r="F18" s="26">
        <v>41</v>
      </c>
      <c r="G18" s="40">
        <v>0.2</v>
      </c>
      <c r="H18" s="27">
        <f t="shared" si="0"/>
        <v>-11</v>
      </c>
      <c r="I18" s="42">
        <f t="shared" si="2"/>
        <v>-0.2</v>
      </c>
      <c r="J18" s="28">
        <f t="shared" si="1"/>
        <v>0.5</v>
      </c>
    </row>
    <row r="19" spans="1:10" ht="26.25" thickBot="1">
      <c r="A19" s="23" t="s">
        <v>53</v>
      </c>
      <c r="B19" s="24" t="s">
        <v>10</v>
      </c>
      <c r="C19" s="25">
        <v>10</v>
      </c>
      <c r="D19" s="26">
        <v>4224.2</v>
      </c>
      <c r="E19" s="40">
        <v>1047.4000000000001</v>
      </c>
      <c r="F19" s="26">
        <v>4977.6000000000004</v>
      </c>
      <c r="G19" s="40">
        <v>1280.8</v>
      </c>
      <c r="H19" s="27">
        <f t="shared" si="0"/>
        <v>753.40000000000055</v>
      </c>
      <c r="I19" s="42">
        <f t="shared" si="2"/>
        <v>233.39999999999986</v>
      </c>
      <c r="J19" s="28">
        <f t="shared" si="1"/>
        <v>1.2228375023868625</v>
      </c>
    </row>
    <row r="20" spans="1:10" ht="26.25" thickBot="1">
      <c r="A20" s="23" t="s">
        <v>52</v>
      </c>
      <c r="B20" s="44" t="s">
        <v>10</v>
      </c>
      <c r="C20" s="25">
        <v>14</v>
      </c>
      <c r="D20" s="26">
        <v>40</v>
      </c>
      <c r="E20" s="40">
        <v>0</v>
      </c>
      <c r="F20" s="26">
        <v>60</v>
      </c>
      <c r="G20" s="40">
        <v>0</v>
      </c>
      <c r="H20" s="27">
        <f t="shared" si="0"/>
        <v>20</v>
      </c>
      <c r="I20" s="42">
        <f t="shared" si="2"/>
        <v>0</v>
      </c>
      <c r="J20" s="28" t="str">
        <f t="shared" si="1"/>
        <v/>
      </c>
    </row>
    <row r="21" spans="1:10" ht="15.75" thickBot="1">
      <c r="A21" s="29" t="s">
        <v>27</v>
      </c>
      <c r="B21" s="30" t="s">
        <v>12</v>
      </c>
      <c r="C21" s="31" t="s">
        <v>6</v>
      </c>
      <c r="D21" s="32">
        <f>SUM(D22:D24)</f>
        <v>17418.7</v>
      </c>
      <c r="E21" s="32">
        <f>SUM(E22:E24)</f>
        <v>2749</v>
      </c>
      <c r="F21" s="32">
        <f>F22+F23+F24</f>
        <v>19787.8</v>
      </c>
      <c r="G21" s="32">
        <f>G22+G23+G24</f>
        <v>3467.6000000000004</v>
      </c>
      <c r="H21" s="33">
        <f t="shared" si="0"/>
        <v>2369.0999999999985</v>
      </c>
      <c r="I21" s="21">
        <f t="shared" si="2"/>
        <v>718.60000000000036</v>
      </c>
      <c r="J21" s="34">
        <f t="shared" si="1"/>
        <v>1.2614041469625319</v>
      </c>
    </row>
    <row r="22" spans="1:10" ht="15.75" thickBot="1">
      <c r="A22" s="23" t="s">
        <v>28</v>
      </c>
      <c r="B22" s="24" t="s">
        <v>12</v>
      </c>
      <c r="C22" s="25" t="s">
        <v>13</v>
      </c>
      <c r="D22" s="26">
        <v>8554.4</v>
      </c>
      <c r="E22" s="40">
        <v>1594.1</v>
      </c>
      <c r="F22" s="26">
        <v>9647.4</v>
      </c>
      <c r="G22" s="40">
        <v>1608</v>
      </c>
      <c r="H22" s="27">
        <f t="shared" si="0"/>
        <v>1093</v>
      </c>
      <c r="I22" s="42">
        <f t="shared" si="2"/>
        <v>13.900000000000091</v>
      </c>
      <c r="J22" s="28">
        <f t="shared" si="1"/>
        <v>1.008719653723104</v>
      </c>
    </row>
    <row r="23" spans="1:10" ht="15.75" thickBot="1">
      <c r="A23" s="23" t="s">
        <v>29</v>
      </c>
      <c r="B23" s="24" t="s">
        <v>12</v>
      </c>
      <c r="C23" s="25" t="s">
        <v>30</v>
      </c>
      <c r="D23" s="26">
        <v>2000</v>
      </c>
      <c r="E23" s="40">
        <v>0</v>
      </c>
      <c r="F23" s="26">
        <v>2465</v>
      </c>
      <c r="G23" s="40">
        <v>393.4</v>
      </c>
      <c r="H23" s="27">
        <f t="shared" si="0"/>
        <v>465</v>
      </c>
      <c r="I23" s="42">
        <f t="shared" si="2"/>
        <v>393.4</v>
      </c>
      <c r="J23" s="28" t="str">
        <f t="shared" si="1"/>
        <v/>
      </c>
    </row>
    <row r="24" spans="1:10" ht="15.75" thickBot="1">
      <c r="A24" s="23" t="s">
        <v>31</v>
      </c>
      <c r="B24" s="24" t="s">
        <v>12</v>
      </c>
      <c r="C24" s="25" t="s">
        <v>19</v>
      </c>
      <c r="D24" s="26">
        <v>6864.3</v>
      </c>
      <c r="E24" s="40">
        <v>1154.9000000000001</v>
      </c>
      <c r="F24" s="26">
        <v>7675.4</v>
      </c>
      <c r="G24" s="40">
        <v>1466.2</v>
      </c>
      <c r="H24" s="27">
        <f t="shared" si="0"/>
        <v>811.09999999999945</v>
      </c>
      <c r="I24" s="42">
        <f t="shared" si="2"/>
        <v>311.29999999999995</v>
      </c>
      <c r="J24" s="28">
        <f t="shared" si="1"/>
        <v>1.2695471469391288</v>
      </c>
    </row>
    <row r="25" spans="1:10" ht="15.75" thickBot="1">
      <c r="A25" s="29" t="s">
        <v>32</v>
      </c>
      <c r="B25" s="30" t="s">
        <v>13</v>
      </c>
      <c r="C25" s="31" t="s">
        <v>6</v>
      </c>
      <c r="D25" s="32">
        <f>D26</f>
        <v>3138.9</v>
      </c>
      <c r="E25" s="32">
        <f>E26</f>
        <v>23.6</v>
      </c>
      <c r="F25" s="32">
        <f>F26</f>
        <v>3050</v>
      </c>
      <c r="G25" s="32">
        <f>G26</f>
        <v>19.399999999999999</v>
      </c>
      <c r="H25" s="33">
        <f t="shared" si="0"/>
        <v>-88.900000000000091</v>
      </c>
      <c r="I25" s="21">
        <f t="shared" si="2"/>
        <v>-4.2000000000000028</v>
      </c>
      <c r="J25" s="28">
        <f t="shared" si="1"/>
        <v>0.82203389830508466</v>
      </c>
    </row>
    <row r="26" spans="1:10" ht="15.75" thickBot="1">
      <c r="A26" s="23" t="s">
        <v>33</v>
      </c>
      <c r="B26" s="24" t="s">
        <v>13</v>
      </c>
      <c r="C26" s="25" t="s">
        <v>5</v>
      </c>
      <c r="D26" s="26">
        <v>3138.9</v>
      </c>
      <c r="E26" s="40">
        <v>23.6</v>
      </c>
      <c r="F26" s="26">
        <v>3050</v>
      </c>
      <c r="G26" s="40">
        <v>19.399999999999999</v>
      </c>
      <c r="H26" s="27">
        <f t="shared" si="0"/>
        <v>-88.900000000000091</v>
      </c>
      <c r="I26" s="42">
        <f t="shared" si="2"/>
        <v>-4.2000000000000028</v>
      </c>
      <c r="J26" s="28">
        <f t="shared" si="1"/>
        <v>0.82203389830508466</v>
      </c>
    </row>
    <row r="27" spans="1:10" ht="15.75" thickBot="1">
      <c r="A27" s="17" t="s">
        <v>34</v>
      </c>
      <c r="B27" s="18" t="s">
        <v>16</v>
      </c>
      <c r="C27" s="19" t="s">
        <v>6</v>
      </c>
      <c r="D27" s="20">
        <f>SUM(D28:D33)</f>
        <v>495352.3</v>
      </c>
      <c r="E27" s="20">
        <f>SUM(E28:E33)</f>
        <v>132386.19999999998</v>
      </c>
      <c r="F27" s="20">
        <f>F28+F29+F30+F31+F32+F33</f>
        <v>608783.10000000009</v>
      </c>
      <c r="G27" s="20">
        <f>G28+G29+G30+G31+G32+G33</f>
        <v>160936.30000000002</v>
      </c>
      <c r="H27" s="33">
        <f t="shared" si="0"/>
        <v>113430.8000000001</v>
      </c>
      <c r="I27" s="21">
        <f t="shared" si="2"/>
        <v>28550.100000000035</v>
      </c>
      <c r="J27" s="22">
        <f t="shared" si="1"/>
        <v>1.2156576742893144</v>
      </c>
    </row>
    <row r="28" spans="1:10" ht="15.75" thickBot="1">
      <c r="A28" s="23" t="s">
        <v>35</v>
      </c>
      <c r="B28" s="24" t="s">
        <v>16</v>
      </c>
      <c r="C28" s="25" t="s">
        <v>5</v>
      </c>
      <c r="D28" s="26">
        <v>120952.7</v>
      </c>
      <c r="E28" s="40">
        <v>33937.199999999997</v>
      </c>
      <c r="F28" s="26">
        <v>124768.3</v>
      </c>
      <c r="G28" s="40">
        <v>36964.5</v>
      </c>
      <c r="H28" s="27">
        <f t="shared" si="0"/>
        <v>3815.6000000000058</v>
      </c>
      <c r="I28" s="42">
        <f t="shared" si="2"/>
        <v>3027.3000000000029</v>
      </c>
      <c r="J28" s="28">
        <f t="shared" si="1"/>
        <v>1.0892029984795446</v>
      </c>
    </row>
    <row r="29" spans="1:10" ht="15.75" thickBot="1">
      <c r="A29" s="23" t="s">
        <v>36</v>
      </c>
      <c r="B29" s="24" t="s">
        <v>16</v>
      </c>
      <c r="C29" s="25" t="s">
        <v>8</v>
      </c>
      <c r="D29" s="26">
        <v>318449.90000000002</v>
      </c>
      <c r="E29" s="40">
        <v>88118.9</v>
      </c>
      <c r="F29" s="26">
        <v>392189.5</v>
      </c>
      <c r="G29" s="40">
        <v>101961.4</v>
      </c>
      <c r="H29" s="27">
        <f t="shared" si="0"/>
        <v>73739.599999999977</v>
      </c>
      <c r="I29" s="42">
        <f t="shared" si="2"/>
        <v>13842.5</v>
      </c>
      <c r="J29" s="28">
        <f t="shared" si="1"/>
        <v>1.1570888878549324</v>
      </c>
    </row>
    <row r="30" spans="1:10" ht="15.75" thickBot="1">
      <c r="A30" s="23" t="s">
        <v>54</v>
      </c>
      <c r="B30" s="24" t="s">
        <v>16</v>
      </c>
      <c r="C30" s="35" t="s">
        <v>10</v>
      </c>
      <c r="D30" s="26">
        <v>33851.1</v>
      </c>
      <c r="E30" s="40">
        <v>5914.8</v>
      </c>
      <c r="F30" s="26">
        <v>66501.5</v>
      </c>
      <c r="G30" s="40">
        <v>17582</v>
      </c>
      <c r="H30" s="27">
        <f t="shared" si="0"/>
        <v>32650.400000000001</v>
      </c>
      <c r="I30" s="42">
        <f t="shared" si="2"/>
        <v>11667.2</v>
      </c>
      <c r="J30" s="28">
        <f t="shared" si="1"/>
        <v>2.9725434503279908</v>
      </c>
    </row>
    <row r="31" spans="1:10" ht="15.75" thickBot="1">
      <c r="A31" s="23" t="s">
        <v>59</v>
      </c>
      <c r="B31" s="24" t="s">
        <v>16</v>
      </c>
      <c r="C31" s="25" t="s">
        <v>13</v>
      </c>
      <c r="D31" s="26">
        <v>245</v>
      </c>
      <c r="E31" s="40">
        <v>12.4</v>
      </c>
      <c r="F31" s="26">
        <v>296.89999999999998</v>
      </c>
      <c r="G31" s="40">
        <v>17.2</v>
      </c>
      <c r="H31" s="27">
        <f t="shared" si="0"/>
        <v>51.899999999999977</v>
      </c>
      <c r="I31" s="42">
        <f t="shared" si="2"/>
        <v>4.7999999999999989</v>
      </c>
      <c r="J31" s="28">
        <f t="shared" si="1"/>
        <v>1.3870967741935483</v>
      </c>
    </row>
    <row r="32" spans="1:10" ht="15.75" thickBot="1">
      <c r="A32" s="23" t="s">
        <v>55</v>
      </c>
      <c r="B32" s="24" t="s">
        <v>16</v>
      </c>
      <c r="C32" s="25" t="s">
        <v>16</v>
      </c>
      <c r="D32" s="26">
        <v>579.6</v>
      </c>
      <c r="E32" s="40">
        <v>41.6</v>
      </c>
      <c r="F32" s="26">
        <v>681</v>
      </c>
      <c r="G32" s="40">
        <v>40.1</v>
      </c>
      <c r="H32" s="27">
        <f t="shared" si="0"/>
        <v>101.39999999999998</v>
      </c>
      <c r="I32" s="42">
        <f t="shared" si="2"/>
        <v>-1.5</v>
      </c>
      <c r="J32" s="28">
        <f t="shared" si="1"/>
        <v>0.96394230769230771</v>
      </c>
    </row>
    <row r="33" spans="1:10" ht="15.75" thickBot="1">
      <c r="A33" s="23" t="s">
        <v>37</v>
      </c>
      <c r="B33" s="24" t="s">
        <v>16</v>
      </c>
      <c r="C33" s="25" t="s">
        <v>24</v>
      </c>
      <c r="D33" s="26">
        <v>21274</v>
      </c>
      <c r="E33" s="40">
        <v>4361.3</v>
      </c>
      <c r="F33" s="26">
        <v>24345.9</v>
      </c>
      <c r="G33" s="40">
        <v>4371.1000000000004</v>
      </c>
      <c r="H33" s="27">
        <f t="shared" si="0"/>
        <v>3071.9000000000015</v>
      </c>
      <c r="I33" s="42">
        <f t="shared" si="2"/>
        <v>9.8000000000001819</v>
      </c>
      <c r="J33" s="28">
        <f t="shared" si="1"/>
        <v>1.0022470364340907</v>
      </c>
    </row>
    <row r="34" spans="1:10" ht="15.75" thickBot="1">
      <c r="A34" s="29" t="s">
        <v>38</v>
      </c>
      <c r="B34" s="30" t="s">
        <v>30</v>
      </c>
      <c r="C34" s="31" t="s">
        <v>6</v>
      </c>
      <c r="D34" s="32">
        <f>SUM(D35:D37)</f>
        <v>82079.7</v>
      </c>
      <c r="E34" s="32">
        <f>SUM(E35:E37)</f>
        <v>21724.5</v>
      </c>
      <c r="F34" s="32">
        <f>F35+F36+F37</f>
        <v>100360.7</v>
      </c>
      <c r="G34" s="32">
        <f>G35+G36+G37</f>
        <v>25553.8</v>
      </c>
      <c r="H34" s="33">
        <f t="shared" si="0"/>
        <v>18281</v>
      </c>
      <c r="I34" s="21">
        <f t="shared" si="2"/>
        <v>3829.2999999999993</v>
      </c>
      <c r="J34" s="34">
        <f t="shared" si="1"/>
        <v>1.1762664273055765</v>
      </c>
    </row>
    <row r="35" spans="1:10" ht="15.75" thickBot="1">
      <c r="A35" s="23" t="s">
        <v>39</v>
      </c>
      <c r="B35" s="24" t="s">
        <v>30</v>
      </c>
      <c r="C35" s="25" t="s">
        <v>5</v>
      </c>
      <c r="D35" s="26">
        <v>48894.1</v>
      </c>
      <c r="E35" s="40">
        <v>11914.5</v>
      </c>
      <c r="F35" s="26">
        <v>60868.1</v>
      </c>
      <c r="G35" s="40">
        <v>14160.3</v>
      </c>
      <c r="H35" s="27">
        <f t="shared" si="0"/>
        <v>11974</v>
      </c>
      <c r="I35" s="42">
        <f t="shared" si="2"/>
        <v>2245.7999999999993</v>
      </c>
      <c r="J35" s="28">
        <f t="shared" si="1"/>
        <v>1.1884930127155986</v>
      </c>
    </row>
    <row r="36" spans="1:10" ht="15.75" thickBot="1">
      <c r="A36" s="23" t="s">
        <v>56</v>
      </c>
      <c r="B36" s="44" t="s">
        <v>30</v>
      </c>
      <c r="C36" s="35" t="s">
        <v>8</v>
      </c>
      <c r="D36" s="26">
        <v>1412.5</v>
      </c>
      <c r="E36" s="40">
        <v>227.9</v>
      </c>
      <c r="F36" s="26">
        <v>1791.6</v>
      </c>
      <c r="G36" s="40">
        <v>498.9</v>
      </c>
      <c r="H36" s="27">
        <f t="shared" si="0"/>
        <v>379.09999999999991</v>
      </c>
      <c r="I36" s="42">
        <f t="shared" si="2"/>
        <v>271</v>
      </c>
      <c r="J36" s="28">
        <f t="shared" si="1"/>
        <v>2.1891180342255372</v>
      </c>
    </row>
    <row r="37" spans="1:10" ht="15.75" thickBot="1">
      <c r="A37" s="23" t="s">
        <v>57</v>
      </c>
      <c r="B37" s="44" t="s">
        <v>30</v>
      </c>
      <c r="C37" s="35" t="s">
        <v>12</v>
      </c>
      <c r="D37" s="26">
        <v>31773.1</v>
      </c>
      <c r="E37" s="40">
        <v>9582.1</v>
      </c>
      <c r="F37" s="26">
        <v>37701</v>
      </c>
      <c r="G37" s="40">
        <v>10894.6</v>
      </c>
      <c r="H37" s="27">
        <f t="shared" si="0"/>
        <v>5927.9000000000015</v>
      </c>
      <c r="I37" s="42">
        <f t="shared" si="2"/>
        <v>1312.5</v>
      </c>
      <c r="J37" s="28">
        <f t="shared" si="1"/>
        <v>1.1369741497166592</v>
      </c>
    </row>
    <row r="38" spans="1:10" ht="15.75" thickBot="1">
      <c r="A38" s="29" t="s">
        <v>40</v>
      </c>
      <c r="B38" s="30" t="s">
        <v>25</v>
      </c>
      <c r="C38" s="31" t="s">
        <v>6</v>
      </c>
      <c r="D38" s="32">
        <f>D39+D40+D41</f>
        <v>63498.1</v>
      </c>
      <c r="E38" s="32">
        <f>E39+E40+E41</f>
        <v>16063.3</v>
      </c>
      <c r="F38" s="32">
        <f>F39+F40+F41</f>
        <v>58952.4</v>
      </c>
      <c r="G38" s="32">
        <f>G39+G40+G41</f>
        <v>15437</v>
      </c>
      <c r="H38" s="33">
        <f t="shared" si="0"/>
        <v>-4545.6999999999971</v>
      </c>
      <c r="I38" s="21">
        <f t="shared" si="2"/>
        <v>-626.29999999999927</v>
      </c>
      <c r="J38" s="34">
        <f t="shared" si="1"/>
        <v>0.96101050220066864</v>
      </c>
    </row>
    <row r="39" spans="1:10" ht="15.75" thickBot="1">
      <c r="A39" s="23" t="s">
        <v>41</v>
      </c>
      <c r="B39" s="24" t="s">
        <v>25</v>
      </c>
      <c r="C39" s="25" t="s">
        <v>5</v>
      </c>
      <c r="D39" s="26">
        <v>3790</v>
      </c>
      <c r="E39" s="40">
        <v>945.4</v>
      </c>
      <c r="F39" s="26">
        <v>5236.6000000000004</v>
      </c>
      <c r="G39" s="40">
        <v>1276.0999999999999</v>
      </c>
      <c r="H39" s="27">
        <f t="shared" si="0"/>
        <v>1446.6000000000004</v>
      </c>
      <c r="I39" s="42">
        <f t="shared" si="2"/>
        <v>330.69999999999993</v>
      </c>
      <c r="J39" s="28">
        <f t="shared" si="1"/>
        <v>1.3497990268669346</v>
      </c>
    </row>
    <row r="40" spans="1:10" ht="15.75" thickBot="1">
      <c r="A40" s="23" t="s">
        <v>42</v>
      </c>
      <c r="B40" s="24" t="s">
        <v>25</v>
      </c>
      <c r="C40" s="25" t="s">
        <v>10</v>
      </c>
      <c r="D40" s="26">
        <v>180</v>
      </c>
      <c r="E40" s="40">
        <v>0</v>
      </c>
      <c r="F40" s="26">
        <v>180</v>
      </c>
      <c r="G40" s="40">
        <v>0</v>
      </c>
      <c r="H40" s="27">
        <f t="shared" si="0"/>
        <v>0</v>
      </c>
      <c r="I40" s="42">
        <f t="shared" si="2"/>
        <v>0</v>
      </c>
      <c r="J40" s="28" t="str">
        <f t="shared" si="1"/>
        <v/>
      </c>
    </row>
    <row r="41" spans="1:10" ht="15.75" thickBot="1">
      <c r="A41" s="23" t="s">
        <v>43</v>
      </c>
      <c r="B41" s="24" t="s">
        <v>25</v>
      </c>
      <c r="C41" s="25" t="s">
        <v>12</v>
      </c>
      <c r="D41" s="26">
        <v>59528.1</v>
      </c>
      <c r="E41" s="40">
        <v>15117.9</v>
      </c>
      <c r="F41" s="26">
        <v>53535.8</v>
      </c>
      <c r="G41" s="40">
        <v>14160.9</v>
      </c>
      <c r="H41" s="27">
        <f t="shared" si="0"/>
        <v>-5992.2999999999956</v>
      </c>
      <c r="I41" s="42">
        <f t="shared" si="2"/>
        <v>-957</v>
      </c>
      <c r="J41" s="28">
        <f t="shared" si="1"/>
        <v>0.93669755720040482</v>
      </c>
    </row>
    <row r="42" spans="1:10" ht="15.75" thickBot="1">
      <c r="A42" s="29" t="s">
        <v>44</v>
      </c>
      <c r="B42" s="30" t="s">
        <v>18</v>
      </c>
      <c r="C42" s="31" t="s">
        <v>6</v>
      </c>
      <c r="D42" s="32">
        <f>D43+D44</f>
        <v>14513.599999999999</v>
      </c>
      <c r="E42" s="32">
        <f>E43+E44</f>
        <v>3410</v>
      </c>
      <c r="F42" s="32">
        <v>27481.8</v>
      </c>
      <c r="G42" s="32">
        <f>G43+G44</f>
        <v>4251.5</v>
      </c>
      <c r="H42" s="33">
        <f t="shared" si="0"/>
        <v>12968.2</v>
      </c>
      <c r="I42" s="21">
        <f t="shared" si="2"/>
        <v>841.5</v>
      </c>
      <c r="J42" s="34">
        <f t="shared" si="1"/>
        <v>1.2467741935483871</v>
      </c>
    </row>
    <row r="43" spans="1:10" ht="15.75" thickBot="1">
      <c r="A43" s="23" t="s">
        <v>45</v>
      </c>
      <c r="B43" s="24" t="s">
        <v>18</v>
      </c>
      <c r="C43" s="25" t="s">
        <v>8</v>
      </c>
      <c r="D43" s="26">
        <v>1584.3</v>
      </c>
      <c r="E43" s="40">
        <v>148</v>
      </c>
      <c r="F43" s="26">
        <v>12132.8</v>
      </c>
      <c r="G43" s="40">
        <v>236.7</v>
      </c>
      <c r="H43" s="27">
        <f t="shared" si="0"/>
        <v>10548.5</v>
      </c>
      <c r="I43" s="42">
        <f t="shared" si="2"/>
        <v>88.699999999999989</v>
      </c>
      <c r="J43" s="28">
        <f t="shared" ref="J43:J47" si="3">IFERROR(G43/E43,"")</f>
        <v>1.5993243243243243</v>
      </c>
    </row>
    <row r="44" spans="1:10" ht="15.75" thickBot="1">
      <c r="A44" s="23" t="s">
        <v>60</v>
      </c>
      <c r="B44" s="24">
        <v>11</v>
      </c>
      <c r="C44" s="25" t="s">
        <v>10</v>
      </c>
      <c r="D44" s="26">
        <v>12929.3</v>
      </c>
      <c r="E44" s="45">
        <v>3262</v>
      </c>
      <c r="F44" s="26">
        <v>15348.9</v>
      </c>
      <c r="G44" s="45">
        <v>4014.8</v>
      </c>
      <c r="H44" s="27">
        <f t="shared" si="0"/>
        <v>2419.6000000000004</v>
      </c>
      <c r="I44" s="42">
        <f t="shared" si="2"/>
        <v>752.80000000000018</v>
      </c>
      <c r="J44" s="28">
        <f t="shared" si="3"/>
        <v>1.2307786633966893</v>
      </c>
    </row>
    <row r="45" spans="1:10" ht="26.25" thickBot="1">
      <c r="A45" s="29" t="s">
        <v>50</v>
      </c>
      <c r="B45" s="30" t="s">
        <v>26</v>
      </c>
      <c r="C45" s="31" t="s">
        <v>6</v>
      </c>
      <c r="D45" s="32">
        <f>D46+D47</f>
        <v>82646.8</v>
      </c>
      <c r="E45" s="32">
        <f>E46+E47</f>
        <v>19287.5</v>
      </c>
      <c r="F45" s="32">
        <f>F46+F47</f>
        <v>90530.5</v>
      </c>
      <c r="G45" s="32">
        <f>G46+G47</f>
        <v>24540.400000000001</v>
      </c>
      <c r="H45" s="33">
        <f t="shared" si="0"/>
        <v>7883.6999999999971</v>
      </c>
      <c r="I45" s="21">
        <f t="shared" si="2"/>
        <v>5252.9000000000015</v>
      </c>
      <c r="J45" s="34">
        <f t="shared" si="3"/>
        <v>1.2723473752430332</v>
      </c>
    </row>
    <row r="46" spans="1:10" ht="26.25" thickBot="1">
      <c r="A46" s="23" t="s">
        <v>46</v>
      </c>
      <c r="B46" s="24" t="s">
        <v>26</v>
      </c>
      <c r="C46" s="25" t="s">
        <v>5</v>
      </c>
      <c r="D46" s="26">
        <v>74111</v>
      </c>
      <c r="E46" s="40">
        <v>18752.900000000001</v>
      </c>
      <c r="F46" s="26">
        <v>77664</v>
      </c>
      <c r="G46" s="40">
        <v>19334</v>
      </c>
      <c r="H46" s="27">
        <f t="shared" si="0"/>
        <v>3553</v>
      </c>
      <c r="I46" s="42">
        <f t="shared" si="2"/>
        <v>581.09999999999854</v>
      </c>
      <c r="J46" s="28">
        <f t="shared" si="3"/>
        <v>1.0309872073119357</v>
      </c>
    </row>
    <row r="47" spans="1:10" ht="15.75" thickBot="1">
      <c r="A47" s="36" t="s">
        <v>51</v>
      </c>
      <c r="B47" s="37">
        <v>14</v>
      </c>
      <c r="C47" s="43" t="s">
        <v>8</v>
      </c>
      <c r="D47" s="26">
        <v>8535.7999999999993</v>
      </c>
      <c r="E47" s="40">
        <v>534.6</v>
      </c>
      <c r="F47" s="26">
        <v>12866.5</v>
      </c>
      <c r="G47" s="40">
        <v>5206.3999999999996</v>
      </c>
      <c r="H47" s="27">
        <f t="shared" si="0"/>
        <v>4330.7000000000007</v>
      </c>
      <c r="I47" s="42">
        <f t="shared" si="2"/>
        <v>4671.7999999999993</v>
      </c>
      <c r="J47" s="28">
        <f t="shared" si="3"/>
        <v>9.7388701833146261</v>
      </c>
    </row>
    <row r="48" spans="1:10" s="10" customFormat="1" ht="16.5" thickBot="1">
      <c r="A48" s="48" t="s">
        <v>0</v>
      </c>
      <c r="B48" s="49"/>
      <c r="C48" s="50"/>
      <c r="D48" s="38">
        <f>D7+D16+D21+D25+D27+D34+D38+D42+D45</f>
        <v>842711</v>
      </c>
      <c r="E48" s="38">
        <f>E7+E16+E21+E25+E27+E34+E38+E42+E45</f>
        <v>213461.49999999997</v>
      </c>
      <c r="F48" s="38">
        <f>F7+F16+F21+F25+F27+F34+F38+F42+F45</f>
        <v>1002852.8000000002</v>
      </c>
      <c r="G48" s="38">
        <f t="shared" ref="G48:I48" si="4">G7+G16+G21+G25+G27+G34+G38+G42+G45</f>
        <v>254782.5</v>
      </c>
      <c r="H48" s="38">
        <f t="shared" si="4"/>
        <v>160141.8000000001</v>
      </c>
      <c r="I48" s="38">
        <f t="shared" si="4"/>
        <v>41321.000000000036</v>
      </c>
      <c r="J48" s="39">
        <f>IFERROR(G48/E48,"")</f>
        <v>1.193575890734395</v>
      </c>
    </row>
    <row r="49" spans="4:9">
      <c r="D49" s="11"/>
      <c r="E49" s="11"/>
      <c r="F49" s="11"/>
      <c r="G49" s="11"/>
      <c r="H49" s="11"/>
      <c r="I49" s="11"/>
    </row>
  </sheetData>
  <mergeCells count="4">
    <mergeCell ref="A2:J2"/>
    <mergeCell ref="D4:E4"/>
    <mergeCell ref="F4:G4"/>
    <mergeCell ref="A48:C48"/>
  </mergeCells>
  <pageMargins left="0.57999999999999996" right="0" top="0.19685039370078741" bottom="0.19685039370078741" header="0" footer="0"/>
  <pageSetup paperSize="9" scale="79" fitToHeight="0" orientation="landscape" r:id="rId1"/>
  <rowBreaks count="1" manualBreakCount="1">
    <brk id="2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МО</vt:lpstr>
      <vt:lpstr>'Расходы МО'!Заголовки_для_печати</vt:lpstr>
      <vt:lpstr>'Расходы МО'!Область_печати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budjet5</dc:creator>
  <cp:lastModifiedBy>Бюджетник-Оля</cp:lastModifiedBy>
  <cp:lastPrinted>2020-07-24T09:13:00Z</cp:lastPrinted>
  <dcterms:created xsi:type="dcterms:W3CDTF">2016-08-12T04:26:47Z</dcterms:created>
  <dcterms:modified xsi:type="dcterms:W3CDTF">2025-04-17T11:07:16Z</dcterms:modified>
</cp:coreProperties>
</file>